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-120" yWindow="-120" windowWidth="19416" windowHeight="11160" tabRatio="690" firstSheet="1" activeTab="6"/>
  </bookViews>
  <sheets>
    <sheet name="návod" sheetId="20" r:id="rId1"/>
    <sheet name="skupiny" sheetId="2" r:id="rId2"/>
    <sheet name="pavouk muži" sheetId="4" r:id="rId3"/>
    <sheet name="pavouk ženy" sheetId="23" r:id="rId4"/>
    <sheet name="čtyřhra muži a ženy" sheetId="12" r:id="rId5"/>
    <sheet name="čtyřhra mix" sheetId="21" r:id="rId6"/>
    <sheet name="seznam" sheetId="1" r:id="rId7"/>
    <sheet name="záp muži" sheetId="6" r:id="rId8"/>
    <sheet name="záp ženy" sheetId="24" r:id="rId9"/>
    <sheet name="záp čtyřhra mužů" sheetId="13" r:id="rId10"/>
    <sheet name="záp mix" sheetId="22" r:id="rId11"/>
  </sheets>
  <definedNames>
    <definedName name="_xlnm.Print_Area" localSheetId="5">'čtyřhra mix'!$A$1:$G$33</definedName>
    <definedName name="_xlnm.Print_Area" localSheetId="2">'pavouk muži'!$A$1:$G$66</definedName>
    <definedName name="_xlnm.Print_Area" localSheetId="3">'pavouk ženy'!$A$1:$G$33</definedName>
    <definedName name="_xlnm.Print_Area" localSheetId="1">skupiny!$A:$AH</definedName>
  </definedNames>
  <calcPr calcId="125725"/>
  <webPublishing css="0" codePage="1250"/>
</workbook>
</file>

<file path=xl/calcChain.xml><?xml version="1.0" encoding="utf-8"?>
<calcChain xmlns="http://schemas.openxmlformats.org/spreadsheetml/2006/main">
  <c r="D83" i="12"/>
  <c r="D95"/>
  <c r="C95"/>
  <c r="C94"/>
  <c r="E93"/>
  <c r="C93"/>
  <c r="C92"/>
  <c r="C91"/>
  <c r="C90"/>
  <c r="F89"/>
  <c r="C89"/>
  <c r="C88"/>
  <c r="C87"/>
  <c r="C86"/>
  <c r="E85"/>
  <c r="C85"/>
  <c r="C84"/>
  <c r="C83"/>
  <c r="C82"/>
  <c r="C81"/>
  <c r="C80"/>
  <c r="C150" i="2"/>
  <c r="C4"/>
  <c r="C5"/>
  <c r="C6"/>
  <c r="C7"/>
  <c r="C8"/>
  <c r="C9"/>
  <c r="C10"/>
  <c r="C11"/>
  <c r="C14"/>
  <c r="C15"/>
  <c r="C16"/>
  <c r="C17"/>
  <c r="C18"/>
  <c r="C19"/>
  <c r="C20"/>
  <c r="C21"/>
  <c r="C24"/>
  <c r="C25"/>
  <c r="C26"/>
  <c r="C27"/>
  <c r="C28"/>
  <c r="C29"/>
  <c r="C30"/>
  <c r="C31"/>
  <c r="C34"/>
  <c r="C35"/>
  <c r="C36"/>
  <c r="C37"/>
  <c r="C38"/>
  <c r="C39"/>
  <c r="C40"/>
  <c r="C41"/>
  <c r="C46"/>
  <c r="C47"/>
  <c r="C48"/>
  <c r="C49"/>
  <c r="C50"/>
  <c r="C51"/>
  <c r="C52"/>
  <c r="C53"/>
  <c r="C56"/>
  <c r="C57"/>
  <c r="C58"/>
  <c r="C59"/>
  <c r="C60"/>
  <c r="C61"/>
  <c r="C62"/>
  <c r="C63"/>
  <c r="C66"/>
  <c r="C67"/>
  <c r="C68"/>
  <c r="C69"/>
  <c r="C70"/>
  <c r="C71"/>
  <c r="C72"/>
  <c r="C73"/>
  <c r="C76"/>
  <c r="C77"/>
  <c r="C78"/>
  <c r="C79"/>
  <c r="C80"/>
  <c r="C81"/>
  <c r="C82"/>
  <c r="C83"/>
  <c r="C88"/>
  <c r="C89"/>
  <c r="C90"/>
  <c r="C91"/>
  <c r="C92"/>
  <c r="C93"/>
  <c r="C94"/>
  <c r="C95"/>
  <c r="C98"/>
  <c r="C99"/>
  <c r="C100"/>
  <c r="C101"/>
  <c r="C102"/>
  <c r="C103"/>
  <c r="C104"/>
  <c r="C105"/>
  <c r="C108"/>
  <c r="C109"/>
  <c r="C110"/>
  <c r="C111"/>
  <c r="C112"/>
  <c r="C113"/>
  <c r="C114"/>
  <c r="C115"/>
  <c r="C118"/>
  <c r="C119"/>
  <c r="C120"/>
  <c r="C121"/>
  <c r="C122"/>
  <c r="C123"/>
  <c r="C124"/>
  <c r="C125"/>
  <c r="C130"/>
  <c r="C131"/>
  <c r="C132"/>
  <c r="C133"/>
  <c r="C134"/>
  <c r="C135"/>
  <c r="C136"/>
  <c r="C137"/>
  <c r="C140"/>
  <c r="C141"/>
  <c r="C142"/>
  <c r="C143"/>
  <c r="C144"/>
  <c r="C145"/>
  <c r="C146"/>
  <c r="C147"/>
  <c r="C151"/>
  <c r="C152"/>
  <c r="C153"/>
  <c r="C154"/>
  <c r="C155"/>
  <c r="C156"/>
  <c r="C157"/>
  <c r="F2" i="12" l="1"/>
  <c r="F2" i="4"/>
  <c r="F2" i="23"/>
  <c r="F2" i="21"/>
  <c r="J2" i="22"/>
  <c r="Y10" i="24"/>
  <c r="W10"/>
  <c r="L9"/>
  <c r="J9"/>
  <c r="Y8"/>
  <c r="W8"/>
  <c r="F27" i="23" s="1"/>
  <c r="L8" i="24"/>
  <c r="J8"/>
  <c r="Y7"/>
  <c r="W7"/>
  <c r="L7"/>
  <c r="J7"/>
  <c r="L6"/>
  <c r="J6"/>
  <c r="Y5"/>
  <c r="W5"/>
  <c r="L5"/>
  <c r="J5"/>
  <c r="Y4"/>
  <c r="W4"/>
  <c r="L4"/>
  <c r="J4"/>
  <c r="Y3"/>
  <c r="W3"/>
  <c r="L3"/>
  <c r="J3"/>
  <c r="Y2"/>
  <c r="W2"/>
  <c r="L2"/>
  <c r="J2"/>
  <c r="C33" i="23"/>
  <c r="D9" i="24" s="1"/>
  <c r="C32" i="23"/>
  <c r="C31"/>
  <c r="B9" i="24" s="1"/>
  <c r="C30" i="23"/>
  <c r="C29"/>
  <c r="D8" i="24" s="1"/>
  <c r="C28" i="23"/>
  <c r="C27"/>
  <c r="B8" i="24" s="1"/>
  <c r="C26" i="23"/>
  <c r="C25"/>
  <c r="D7" i="24" s="1"/>
  <c r="C24" i="23"/>
  <c r="C23"/>
  <c r="B7" i="24" s="1"/>
  <c r="C22" i="23"/>
  <c r="C21"/>
  <c r="D6" i="24" s="1"/>
  <c r="C20" i="23"/>
  <c r="C19"/>
  <c r="B6" i="24" s="1"/>
  <c r="C18" i="23"/>
  <c r="C17"/>
  <c r="D5" i="24" s="1"/>
  <c r="D16" i="23" s="1"/>
  <c r="Q3" i="24" s="1"/>
  <c r="C16" i="23"/>
  <c r="C15"/>
  <c r="B5" i="24" s="1"/>
  <c r="C14" i="23"/>
  <c r="C13"/>
  <c r="D4" i="24" s="1"/>
  <c r="C12" i="23"/>
  <c r="C11"/>
  <c r="B4" i="24" s="1"/>
  <c r="C10" i="23"/>
  <c r="C9"/>
  <c r="D3" i="24" s="1"/>
  <c r="C8" i="23"/>
  <c r="C7"/>
  <c r="B3" i="24" s="1"/>
  <c r="C6" i="23"/>
  <c r="C5"/>
  <c r="D2" i="24" s="1"/>
  <c r="C4" i="23"/>
  <c r="C3"/>
  <c r="B2" i="24" s="1"/>
  <c r="C2" i="23"/>
  <c r="Y10" i="22"/>
  <c r="W10"/>
  <c r="Y8"/>
  <c r="W8"/>
  <c r="Y7"/>
  <c r="W7"/>
  <c r="L9"/>
  <c r="J9"/>
  <c r="L8"/>
  <c r="J8"/>
  <c r="L7"/>
  <c r="J7"/>
  <c r="L6"/>
  <c r="J6"/>
  <c r="Y5"/>
  <c r="W5"/>
  <c r="L5"/>
  <c r="J5"/>
  <c r="Y4"/>
  <c r="W4"/>
  <c r="L4"/>
  <c r="J4"/>
  <c r="Y3"/>
  <c r="W3"/>
  <c r="L3"/>
  <c r="J3"/>
  <c r="Y2"/>
  <c r="W2"/>
  <c r="L2"/>
  <c r="C33" i="21"/>
  <c r="D9" i="22" s="1"/>
  <c r="C32" i="21"/>
  <c r="C31"/>
  <c r="B9" i="22" s="1"/>
  <c r="C30" i="21"/>
  <c r="C29"/>
  <c r="D8" i="22" s="1"/>
  <c r="C28" i="21"/>
  <c r="C27"/>
  <c r="B8" i="22" s="1"/>
  <c r="C26" i="21"/>
  <c r="C25"/>
  <c r="D7" i="22" s="1"/>
  <c r="C24" i="21"/>
  <c r="C23"/>
  <c r="B7" i="22" s="1"/>
  <c r="C22" i="21"/>
  <c r="C21"/>
  <c r="D6" i="22" s="1"/>
  <c r="C20" i="21"/>
  <c r="C19"/>
  <c r="B6" i="22" s="1"/>
  <c r="C18" i="21"/>
  <c r="C17"/>
  <c r="D5" i="22" s="1"/>
  <c r="C16" i="21"/>
  <c r="C15"/>
  <c r="B5" i="22" s="1"/>
  <c r="C14" i="21"/>
  <c r="C13"/>
  <c r="D4" i="22" s="1"/>
  <c r="C12" i="21"/>
  <c r="C11"/>
  <c r="B4" i="22" s="1"/>
  <c r="C10" i="21"/>
  <c r="C9"/>
  <c r="D3" i="22" s="1"/>
  <c r="C8" i="21"/>
  <c r="C7"/>
  <c r="B3" i="22" s="1"/>
  <c r="C6" i="21"/>
  <c r="C5"/>
  <c r="D2" i="22" s="1"/>
  <c r="C4" i="21"/>
  <c r="C3"/>
  <c r="B2" i="22" s="1"/>
  <c r="C2" i="21"/>
  <c r="AK19" i="2"/>
  <c r="AK18"/>
  <c r="AK17"/>
  <c r="AK16"/>
  <c r="AK15"/>
  <c r="AK14"/>
  <c r="B43"/>
  <c r="B85" s="1"/>
  <c r="B127" s="1"/>
  <c r="Y19" i="13"/>
  <c r="W19"/>
  <c r="Y17"/>
  <c r="W17"/>
  <c r="L17"/>
  <c r="J17"/>
  <c r="Y16"/>
  <c r="W16"/>
  <c r="L16"/>
  <c r="J16"/>
  <c r="L15"/>
  <c r="J15"/>
  <c r="Y14"/>
  <c r="W14"/>
  <c r="L14"/>
  <c r="J14"/>
  <c r="Y13"/>
  <c r="W13"/>
  <c r="L13"/>
  <c r="J13"/>
  <c r="Y12"/>
  <c r="W12"/>
  <c r="L12"/>
  <c r="J12"/>
  <c r="Y11"/>
  <c r="W11"/>
  <c r="L11"/>
  <c r="J11"/>
  <c r="L10"/>
  <c r="J10"/>
  <c r="Y9"/>
  <c r="W9"/>
  <c r="L9"/>
  <c r="J9"/>
  <c r="Y8"/>
  <c r="W8"/>
  <c r="L8"/>
  <c r="J8"/>
  <c r="Y7"/>
  <c r="W7"/>
  <c r="L7"/>
  <c r="J7"/>
  <c r="Y6"/>
  <c r="W6"/>
  <c r="L6"/>
  <c r="J6"/>
  <c r="Y5"/>
  <c r="W5"/>
  <c r="L5"/>
  <c r="J5"/>
  <c r="Y4"/>
  <c r="W4"/>
  <c r="L4"/>
  <c r="J4"/>
  <c r="Y3"/>
  <c r="W3"/>
  <c r="L3"/>
  <c r="J3"/>
  <c r="Y2"/>
  <c r="W2"/>
  <c r="L2"/>
  <c r="J2"/>
  <c r="C65" i="12"/>
  <c r="D17" i="13" s="1"/>
  <c r="C64" i="12"/>
  <c r="C63"/>
  <c r="B17" i="13" s="1"/>
  <c r="C62" i="12"/>
  <c r="C61"/>
  <c r="D16" i="13" s="1"/>
  <c r="C60" i="12"/>
  <c r="C59"/>
  <c r="B16" i="13" s="1"/>
  <c r="C58" i="12"/>
  <c r="C57"/>
  <c r="D15" i="13" s="1"/>
  <c r="C56" i="12"/>
  <c r="C55"/>
  <c r="B15" i="13" s="1"/>
  <c r="C54" i="12"/>
  <c r="C53"/>
  <c r="D14" i="13" s="1"/>
  <c r="C52" i="12"/>
  <c r="C51"/>
  <c r="B14" i="13" s="1"/>
  <c r="C50" i="12"/>
  <c r="C49"/>
  <c r="D13" i="13" s="1"/>
  <c r="C48" i="12"/>
  <c r="C47"/>
  <c r="B13" i="13" s="1"/>
  <c r="C46" i="12"/>
  <c r="C45"/>
  <c r="D12" i="13" s="1"/>
  <c r="C44" i="12"/>
  <c r="C43"/>
  <c r="B12" i="13" s="1"/>
  <c r="C42" i="12"/>
  <c r="C41"/>
  <c r="D11" i="13" s="1"/>
  <c r="C40" i="12"/>
  <c r="C39"/>
  <c r="B11" i="13" s="1"/>
  <c r="C38" i="12"/>
  <c r="C37"/>
  <c r="D10" i="13" s="1"/>
  <c r="C36" i="12"/>
  <c r="C35"/>
  <c r="B10" i="13" s="1"/>
  <c r="C34" i="12"/>
  <c r="C33"/>
  <c r="D9" i="13" s="1"/>
  <c r="C32" i="12"/>
  <c r="C31"/>
  <c r="B9" i="13" s="1"/>
  <c r="C30" i="12"/>
  <c r="C29"/>
  <c r="D8" i="13" s="1"/>
  <c r="C28" i="12"/>
  <c r="C27"/>
  <c r="B8" i="13" s="1"/>
  <c r="C26" i="12"/>
  <c r="C25"/>
  <c r="D7" i="13" s="1"/>
  <c r="C24" i="12"/>
  <c r="C23"/>
  <c r="B7" i="13" s="1"/>
  <c r="C22" i="12"/>
  <c r="C21"/>
  <c r="D6" i="13" s="1"/>
  <c r="C20" i="12"/>
  <c r="C19"/>
  <c r="B6" i="13" s="1"/>
  <c r="C18" i="12"/>
  <c r="C17"/>
  <c r="D5" i="13" s="1"/>
  <c r="C16" i="12"/>
  <c r="C15"/>
  <c r="B5" i="13" s="1"/>
  <c r="C14" i="12"/>
  <c r="C13"/>
  <c r="D4" i="13" s="1"/>
  <c r="C12" i="12"/>
  <c r="C11"/>
  <c r="B4" i="13" s="1"/>
  <c r="C10" i="12"/>
  <c r="C9"/>
  <c r="D3" i="13" s="1"/>
  <c r="C8" i="12"/>
  <c r="C7"/>
  <c r="B3" i="13" s="1"/>
  <c r="C6" i="12"/>
  <c r="C5"/>
  <c r="D2" i="13" s="1"/>
  <c r="C4" i="12"/>
  <c r="C3"/>
  <c r="B2" i="13" s="1"/>
  <c r="C2" i="12"/>
  <c r="AK155" i="2"/>
  <c r="AJ155"/>
  <c r="AK154"/>
  <c r="AJ154"/>
  <c r="AK153"/>
  <c r="AJ153"/>
  <c r="AK152"/>
  <c r="AJ152"/>
  <c r="AK151"/>
  <c r="AJ151"/>
  <c r="AK150"/>
  <c r="AJ150"/>
  <c r="AK145"/>
  <c r="AJ145"/>
  <c r="AK144"/>
  <c r="AJ144"/>
  <c r="AK143"/>
  <c r="AJ143"/>
  <c r="AK142"/>
  <c r="AJ142"/>
  <c r="AK141"/>
  <c r="AJ141"/>
  <c r="AK140"/>
  <c r="AJ140"/>
  <c r="AK135"/>
  <c r="AJ135"/>
  <c r="AK134"/>
  <c r="AJ134"/>
  <c r="AK133"/>
  <c r="AJ133"/>
  <c r="AK132"/>
  <c r="AJ132"/>
  <c r="AK131"/>
  <c r="AJ131"/>
  <c r="AK130"/>
  <c r="AJ130"/>
  <c r="AK123"/>
  <c r="AJ123"/>
  <c r="AK122"/>
  <c r="AJ122"/>
  <c r="AK121"/>
  <c r="AJ121"/>
  <c r="AK120"/>
  <c r="AJ120"/>
  <c r="AK119"/>
  <c r="AJ119"/>
  <c r="AK118"/>
  <c r="AJ118"/>
  <c r="AK113"/>
  <c r="AJ113"/>
  <c r="AK112"/>
  <c r="AJ112"/>
  <c r="AK111"/>
  <c r="AJ111"/>
  <c r="AK110"/>
  <c r="AJ110"/>
  <c r="AK109"/>
  <c r="AJ109"/>
  <c r="AK108"/>
  <c r="AJ108"/>
  <c r="AK103"/>
  <c r="AJ103"/>
  <c r="AK102"/>
  <c r="AJ102"/>
  <c r="AK101"/>
  <c r="AJ101"/>
  <c r="AK100"/>
  <c r="AJ100"/>
  <c r="AK99"/>
  <c r="AJ99"/>
  <c r="AK98"/>
  <c r="AJ98"/>
  <c r="AK93"/>
  <c r="AJ93"/>
  <c r="AK92"/>
  <c r="AJ92"/>
  <c r="AK91"/>
  <c r="AJ91"/>
  <c r="AK90"/>
  <c r="AJ90"/>
  <c r="AK89"/>
  <c r="AJ89"/>
  <c r="AK88"/>
  <c r="AJ88"/>
  <c r="AK81"/>
  <c r="AJ81"/>
  <c r="AK80"/>
  <c r="AJ80"/>
  <c r="AK79"/>
  <c r="AJ79"/>
  <c r="AK78"/>
  <c r="AJ78"/>
  <c r="AK77"/>
  <c r="AJ77"/>
  <c r="AK76"/>
  <c r="AJ76"/>
  <c r="AK71"/>
  <c r="AJ71"/>
  <c r="AK70"/>
  <c r="AJ70"/>
  <c r="AK69"/>
  <c r="AJ69"/>
  <c r="AK68"/>
  <c r="AJ68"/>
  <c r="AK67"/>
  <c r="AJ67"/>
  <c r="AK66"/>
  <c r="AJ66"/>
  <c r="AK61"/>
  <c r="AJ61"/>
  <c r="AK60"/>
  <c r="AJ60"/>
  <c r="AK59"/>
  <c r="AJ59"/>
  <c r="AK58"/>
  <c r="AJ58"/>
  <c r="AK57"/>
  <c r="AJ57"/>
  <c r="AK56"/>
  <c r="AJ56"/>
  <c r="AK51"/>
  <c r="AJ51"/>
  <c r="AK50"/>
  <c r="AJ50"/>
  <c r="AK49"/>
  <c r="AJ49"/>
  <c r="AK48"/>
  <c r="AJ48"/>
  <c r="AK47"/>
  <c r="AJ47"/>
  <c r="AK46"/>
  <c r="AJ46"/>
  <c r="AK39"/>
  <c r="AJ39"/>
  <c r="AK38"/>
  <c r="AJ38"/>
  <c r="AK37"/>
  <c r="AJ37"/>
  <c r="AK36"/>
  <c r="AJ36"/>
  <c r="AK35"/>
  <c r="AJ35"/>
  <c r="AK34"/>
  <c r="AJ34"/>
  <c r="AK29"/>
  <c r="AJ29"/>
  <c r="AK28"/>
  <c r="AJ28"/>
  <c r="AK27"/>
  <c r="AJ27"/>
  <c r="AK26"/>
  <c r="AJ26"/>
  <c r="AK25"/>
  <c r="AJ25"/>
  <c r="AK24"/>
  <c r="AJ24"/>
  <c r="AJ19"/>
  <c r="AJ18"/>
  <c r="AJ17"/>
  <c r="AJ16"/>
  <c r="AJ15"/>
  <c r="AJ14"/>
  <c r="AK9"/>
  <c r="AJ9"/>
  <c r="AK8"/>
  <c r="AJ8"/>
  <c r="AK7"/>
  <c r="AJ7"/>
  <c r="AK6"/>
  <c r="AJ6"/>
  <c r="AK5"/>
  <c r="AJ5"/>
  <c r="AK4"/>
  <c r="AJ4"/>
  <c r="C3" i="4"/>
  <c r="B2" i="6" s="1"/>
  <c r="C5" i="4"/>
  <c r="D2" i="6" s="1"/>
  <c r="J2"/>
  <c r="L2"/>
  <c r="C64" i="4"/>
  <c r="C62"/>
  <c r="C60"/>
  <c r="C58"/>
  <c r="C56"/>
  <c r="C54"/>
  <c r="C52"/>
  <c r="C50"/>
  <c r="C48"/>
  <c r="C46"/>
  <c r="C44"/>
  <c r="C42"/>
  <c r="C40"/>
  <c r="C38"/>
  <c r="C36"/>
  <c r="C34"/>
  <c r="C32"/>
  <c r="C30"/>
  <c r="C28"/>
  <c r="C26"/>
  <c r="C24"/>
  <c r="C22"/>
  <c r="C2"/>
  <c r="C65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/>
  <c r="C16"/>
  <c r="C14"/>
  <c r="C12"/>
  <c r="C10"/>
  <c r="C8"/>
  <c r="C6"/>
  <c r="C4"/>
  <c r="W2" i="6"/>
  <c r="Y2"/>
  <c r="W3"/>
  <c r="Y3"/>
  <c r="W4"/>
  <c r="Y4"/>
  <c r="W5"/>
  <c r="Y5"/>
  <c r="W6"/>
  <c r="Y6"/>
  <c r="W7"/>
  <c r="E47" i="4" s="1"/>
  <c r="Y7" i="6"/>
  <c r="W8"/>
  <c r="Y8"/>
  <c r="W9"/>
  <c r="Y9"/>
  <c r="W14"/>
  <c r="Y14"/>
  <c r="W13"/>
  <c r="Y13"/>
  <c r="W12"/>
  <c r="F27" i="4" s="1"/>
  <c r="Y12" i="6"/>
  <c r="W11"/>
  <c r="Y11"/>
  <c r="W16"/>
  <c r="Y16"/>
  <c r="W17"/>
  <c r="Y17"/>
  <c r="W19"/>
  <c r="Y19"/>
  <c r="J14"/>
  <c r="L14"/>
  <c r="J15"/>
  <c r="L15"/>
  <c r="J16"/>
  <c r="L16"/>
  <c r="J17"/>
  <c r="L17"/>
  <c r="J4"/>
  <c r="L4"/>
  <c r="J9"/>
  <c r="L9"/>
  <c r="J8"/>
  <c r="L8"/>
  <c r="J7"/>
  <c r="L7"/>
  <c r="J6"/>
  <c r="L6"/>
  <c r="J5"/>
  <c r="L5"/>
  <c r="J10"/>
  <c r="L10"/>
  <c r="J11"/>
  <c r="L11"/>
  <c r="J12"/>
  <c r="L12"/>
  <c r="J13"/>
  <c r="L13"/>
  <c r="J3"/>
  <c r="L3"/>
  <c r="W152" i="2"/>
  <c r="Y152"/>
  <c r="W154"/>
  <c r="Y155"/>
  <c r="Y144"/>
  <c r="W145"/>
  <c r="W141"/>
  <c r="W143"/>
  <c r="Y134"/>
  <c r="Y131"/>
  <c r="Y133"/>
  <c r="Y135"/>
  <c r="Y122"/>
  <c r="W123"/>
  <c r="W119"/>
  <c r="W121"/>
  <c r="Y112"/>
  <c r="W113"/>
  <c r="W109"/>
  <c r="W108"/>
  <c r="Y102"/>
  <c r="Y99"/>
  <c r="W102"/>
  <c r="Y103"/>
  <c r="Y92"/>
  <c r="Y89"/>
  <c r="Y91"/>
  <c r="W91"/>
  <c r="W78"/>
  <c r="Y78"/>
  <c r="W80"/>
  <c r="Y81"/>
  <c r="Y66"/>
  <c r="W71"/>
  <c r="Y69"/>
  <c r="W66"/>
  <c r="Y56"/>
  <c r="W61"/>
  <c r="W60"/>
  <c r="Y61"/>
  <c r="Y46"/>
  <c r="Y47"/>
  <c r="Y49"/>
  <c r="W49"/>
  <c r="W36"/>
  <c r="Y36"/>
  <c r="W38"/>
  <c r="Y39"/>
  <c r="Y28"/>
  <c r="W29"/>
  <c r="W28"/>
  <c r="W24"/>
  <c r="Y18"/>
  <c r="W19"/>
  <c r="W15"/>
  <c r="W14"/>
  <c r="W6"/>
  <c r="Y5"/>
  <c r="W5"/>
  <c r="Y9"/>
  <c r="AG155"/>
  <c r="J150" s="1"/>
  <c r="F154" s="1"/>
  <c r="AE155"/>
  <c r="L150" s="1"/>
  <c r="D154" s="1"/>
  <c r="AG154"/>
  <c r="AE154"/>
  <c r="M152" s="1"/>
  <c r="I156" s="1"/>
  <c r="AG153"/>
  <c r="I150" s="1"/>
  <c r="AE153"/>
  <c r="G150" s="1"/>
  <c r="AG152"/>
  <c r="M154" s="1"/>
  <c r="L156" s="1"/>
  <c r="AE152"/>
  <c r="O154" s="1"/>
  <c r="J156" s="1"/>
  <c r="AG151"/>
  <c r="L152" s="1"/>
  <c r="G154" s="1"/>
  <c r="AE151"/>
  <c r="J152" s="1"/>
  <c r="I154" s="1"/>
  <c r="AG150"/>
  <c r="AE150"/>
  <c r="AG145"/>
  <c r="J140" s="1"/>
  <c r="F144" s="1"/>
  <c r="AE145"/>
  <c r="L140" s="1"/>
  <c r="D144" s="1"/>
  <c r="AG144"/>
  <c r="O142" s="1"/>
  <c r="G146" s="1"/>
  <c r="AE144"/>
  <c r="M142" s="1"/>
  <c r="AG143"/>
  <c r="I140" s="1"/>
  <c r="D142" s="1"/>
  <c r="AE143"/>
  <c r="G140" s="1"/>
  <c r="F142" s="1"/>
  <c r="AG142"/>
  <c r="M144" s="1"/>
  <c r="L146" s="1"/>
  <c r="AE142"/>
  <c r="AG141"/>
  <c r="L142" s="1"/>
  <c r="G144" s="1"/>
  <c r="AE141"/>
  <c r="J142" s="1"/>
  <c r="I144" s="1"/>
  <c r="AG140"/>
  <c r="O140" s="1"/>
  <c r="D146" s="1"/>
  <c r="AE140"/>
  <c r="M140" s="1"/>
  <c r="F146" s="1"/>
  <c r="AG135"/>
  <c r="J130" s="1"/>
  <c r="F134" s="1"/>
  <c r="AE135"/>
  <c r="L130" s="1"/>
  <c r="D134" s="1"/>
  <c r="AG134"/>
  <c r="AE134"/>
  <c r="AG133"/>
  <c r="I130" s="1"/>
  <c r="D132" s="1"/>
  <c r="AE133"/>
  <c r="G130" s="1"/>
  <c r="F132" s="1"/>
  <c r="AG132"/>
  <c r="M134" s="1"/>
  <c r="L136" s="1"/>
  <c r="AE132"/>
  <c r="O134" s="1"/>
  <c r="J136" s="1"/>
  <c r="AG131"/>
  <c r="L132" s="1"/>
  <c r="G134" s="1"/>
  <c r="AE131"/>
  <c r="J132" s="1"/>
  <c r="I134" s="1"/>
  <c r="AG130"/>
  <c r="O130" s="1"/>
  <c r="D136" s="1"/>
  <c r="AE130"/>
  <c r="M130" s="1"/>
  <c r="F136" s="1"/>
  <c r="AG123"/>
  <c r="J118" s="1"/>
  <c r="F122" s="1"/>
  <c r="AE123"/>
  <c r="L118" s="1"/>
  <c r="AG122"/>
  <c r="O120" s="1"/>
  <c r="G124" s="1"/>
  <c r="AE122"/>
  <c r="M120" s="1"/>
  <c r="AG121"/>
  <c r="I118" s="1"/>
  <c r="AE121"/>
  <c r="G118" s="1"/>
  <c r="F120" s="1"/>
  <c r="AG120"/>
  <c r="M122" s="1"/>
  <c r="L124" s="1"/>
  <c r="AE120"/>
  <c r="O122" s="1"/>
  <c r="J124" s="1"/>
  <c r="AG119"/>
  <c r="L120" s="1"/>
  <c r="G122" s="1"/>
  <c r="AE119"/>
  <c r="J120" s="1"/>
  <c r="I122" s="1"/>
  <c r="AG118"/>
  <c r="AE118"/>
  <c r="AG113"/>
  <c r="J108" s="1"/>
  <c r="F112" s="1"/>
  <c r="AE113"/>
  <c r="AG112"/>
  <c r="O110" s="1"/>
  <c r="G114" s="1"/>
  <c r="AE112"/>
  <c r="M110" s="1"/>
  <c r="I114" s="1"/>
  <c r="AG111"/>
  <c r="I108" s="1"/>
  <c r="D110" s="1"/>
  <c r="AE111"/>
  <c r="G108" s="1"/>
  <c r="AG110"/>
  <c r="M112" s="1"/>
  <c r="AE110"/>
  <c r="AG109"/>
  <c r="L110" s="1"/>
  <c r="G112" s="1"/>
  <c r="AE109"/>
  <c r="J110" s="1"/>
  <c r="I112" s="1"/>
  <c r="AG108"/>
  <c r="AE108"/>
  <c r="M108" s="1"/>
  <c r="F114" s="1"/>
  <c r="AG103"/>
  <c r="J98" s="1"/>
  <c r="F102" s="1"/>
  <c r="AE103"/>
  <c r="L98" s="1"/>
  <c r="D102" s="1"/>
  <c r="AG102"/>
  <c r="O100" s="1"/>
  <c r="G104" s="1"/>
  <c r="AE102"/>
  <c r="M100" s="1"/>
  <c r="I104" s="1"/>
  <c r="AG101"/>
  <c r="I98" s="1"/>
  <c r="D100" s="1"/>
  <c r="AE101"/>
  <c r="G98" s="1"/>
  <c r="F100" s="1"/>
  <c r="AG100"/>
  <c r="M102" s="1"/>
  <c r="L104" s="1"/>
  <c r="AE100"/>
  <c r="O102" s="1"/>
  <c r="J104" s="1"/>
  <c r="AG99"/>
  <c r="L100" s="1"/>
  <c r="G102" s="1"/>
  <c r="AE99"/>
  <c r="J100" s="1"/>
  <c r="I102" s="1"/>
  <c r="AG98"/>
  <c r="O98" s="1"/>
  <c r="D104" s="1"/>
  <c r="AE98"/>
  <c r="M98" s="1"/>
  <c r="F104" s="1"/>
  <c r="AG93"/>
  <c r="J88" s="1"/>
  <c r="F92" s="1"/>
  <c r="AE93"/>
  <c r="L88" s="1"/>
  <c r="D92" s="1"/>
  <c r="AG92"/>
  <c r="O90" s="1"/>
  <c r="G94" s="1"/>
  <c r="AE92"/>
  <c r="M90" s="1"/>
  <c r="I94" s="1"/>
  <c r="AG91"/>
  <c r="I88" s="1"/>
  <c r="AE91"/>
  <c r="G88" s="1"/>
  <c r="F90" s="1"/>
  <c r="AG90"/>
  <c r="M92" s="1"/>
  <c r="L94" s="1"/>
  <c r="AE90"/>
  <c r="O92" s="1"/>
  <c r="J94" s="1"/>
  <c r="AG89"/>
  <c r="L90" s="1"/>
  <c r="AE89"/>
  <c r="J90" s="1"/>
  <c r="I92" s="1"/>
  <c r="AG88"/>
  <c r="O88" s="1"/>
  <c r="D94" s="1"/>
  <c r="AE88"/>
  <c r="M88" s="1"/>
  <c r="AG81"/>
  <c r="J76" s="1"/>
  <c r="F80" s="1"/>
  <c r="AE81"/>
  <c r="L76" s="1"/>
  <c r="D80" s="1"/>
  <c r="AG80"/>
  <c r="O78" s="1"/>
  <c r="G82" s="1"/>
  <c r="AE80"/>
  <c r="M78" s="1"/>
  <c r="AG79"/>
  <c r="I76" s="1"/>
  <c r="D78" s="1"/>
  <c r="AE79"/>
  <c r="G76" s="1"/>
  <c r="F78" s="1"/>
  <c r="AG78"/>
  <c r="M80" s="1"/>
  <c r="L82" s="1"/>
  <c r="AE78"/>
  <c r="O80" s="1"/>
  <c r="J82" s="1"/>
  <c r="AG77"/>
  <c r="L78" s="1"/>
  <c r="AE77"/>
  <c r="J78" s="1"/>
  <c r="I80" s="1"/>
  <c r="AG76"/>
  <c r="O76" s="1"/>
  <c r="D82" s="1"/>
  <c r="AE76"/>
  <c r="M76" s="1"/>
  <c r="F82" s="1"/>
  <c r="AG71"/>
  <c r="J66" s="1"/>
  <c r="F70" s="1"/>
  <c r="AE71"/>
  <c r="L66" s="1"/>
  <c r="D70" s="1"/>
  <c r="AG70"/>
  <c r="O68" s="1"/>
  <c r="G72" s="1"/>
  <c r="AE70"/>
  <c r="M68" s="1"/>
  <c r="I72" s="1"/>
  <c r="AG69"/>
  <c r="I66" s="1"/>
  <c r="D68" s="1"/>
  <c r="AE69"/>
  <c r="AG68"/>
  <c r="M70" s="1"/>
  <c r="L72" s="1"/>
  <c r="AE68"/>
  <c r="O70" s="1"/>
  <c r="AG67"/>
  <c r="L68" s="1"/>
  <c r="G70" s="1"/>
  <c r="AE67"/>
  <c r="J68" s="1"/>
  <c r="I70" s="1"/>
  <c r="AG66"/>
  <c r="O66" s="1"/>
  <c r="D72" s="1"/>
  <c r="AE66"/>
  <c r="M66" s="1"/>
  <c r="AG61"/>
  <c r="J56" s="1"/>
  <c r="AE61"/>
  <c r="L56" s="1"/>
  <c r="D60" s="1"/>
  <c r="AG60"/>
  <c r="O58" s="1"/>
  <c r="G62" s="1"/>
  <c r="AE60"/>
  <c r="M58" s="1"/>
  <c r="I62" s="1"/>
  <c r="AG59"/>
  <c r="I56" s="1"/>
  <c r="AE59"/>
  <c r="G56" s="1"/>
  <c r="F58" s="1"/>
  <c r="AG58"/>
  <c r="M60" s="1"/>
  <c r="L62" s="1"/>
  <c r="AE58"/>
  <c r="O60" s="1"/>
  <c r="J62" s="1"/>
  <c r="AG57"/>
  <c r="L58" s="1"/>
  <c r="G60" s="1"/>
  <c r="AE57"/>
  <c r="J58" s="1"/>
  <c r="I60" s="1"/>
  <c r="AG56"/>
  <c r="O56" s="1"/>
  <c r="D62" s="1"/>
  <c r="AE56"/>
  <c r="M56" s="1"/>
  <c r="F62" s="1"/>
  <c r="AG51"/>
  <c r="J46" s="1"/>
  <c r="F50" s="1"/>
  <c r="AE51"/>
  <c r="L46" s="1"/>
  <c r="D50" s="1"/>
  <c r="AG50"/>
  <c r="O48" s="1"/>
  <c r="G52" s="1"/>
  <c r="AE50"/>
  <c r="M48" s="1"/>
  <c r="AG49"/>
  <c r="I46" s="1"/>
  <c r="D48" s="1"/>
  <c r="AE49"/>
  <c r="G46" s="1"/>
  <c r="F48" s="1"/>
  <c r="AG48"/>
  <c r="M50" s="1"/>
  <c r="L52" s="1"/>
  <c r="AE48"/>
  <c r="O50" s="1"/>
  <c r="J52" s="1"/>
  <c r="AG47"/>
  <c r="L48" s="1"/>
  <c r="G50" s="1"/>
  <c r="AE47"/>
  <c r="J48" s="1"/>
  <c r="I50" s="1"/>
  <c r="AG46"/>
  <c r="O46" s="1"/>
  <c r="D52" s="1"/>
  <c r="AE46"/>
  <c r="M46" s="1"/>
  <c r="F52" s="1"/>
  <c r="AG39"/>
  <c r="J34" s="1"/>
  <c r="F38" s="1"/>
  <c r="AE39"/>
  <c r="L34" s="1"/>
  <c r="D38" s="1"/>
  <c r="AG38"/>
  <c r="O36" s="1"/>
  <c r="G40" s="1"/>
  <c r="AE38"/>
  <c r="M36" s="1"/>
  <c r="AG37"/>
  <c r="I34" s="1"/>
  <c r="AE37"/>
  <c r="G34" s="1"/>
  <c r="F36" s="1"/>
  <c r="AG36"/>
  <c r="M38" s="1"/>
  <c r="L40" s="1"/>
  <c r="AE36"/>
  <c r="O38" s="1"/>
  <c r="J40" s="1"/>
  <c r="AG35"/>
  <c r="L36" s="1"/>
  <c r="G38" s="1"/>
  <c r="AE35"/>
  <c r="J36" s="1"/>
  <c r="I38" s="1"/>
  <c r="AG34"/>
  <c r="O34" s="1"/>
  <c r="D40" s="1"/>
  <c r="AE34"/>
  <c r="M34" s="1"/>
  <c r="AG29"/>
  <c r="J24" s="1"/>
  <c r="F28" s="1"/>
  <c r="AE29"/>
  <c r="L24" s="1"/>
  <c r="D28" s="1"/>
  <c r="AG28"/>
  <c r="O26" s="1"/>
  <c r="G30" s="1"/>
  <c r="AE28"/>
  <c r="M26" s="1"/>
  <c r="I30" s="1"/>
  <c r="AG27"/>
  <c r="I24" s="1"/>
  <c r="D26" s="1"/>
  <c r="AE27"/>
  <c r="G24" s="1"/>
  <c r="F26" s="1"/>
  <c r="AG26"/>
  <c r="M28" s="1"/>
  <c r="L30" s="1"/>
  <c r="AE26"/>
  <c r="O28" s="1"/>
  <c r="J30" s="1"/>
  <c r="AG25"/>
  <c r="L26" s="1"/>
  <c r="AE25"/>
  <c r="J26" s="1"/>
  <c r="I28" s="1"/>
  <c r="AG24"/>
  <c r="O24" s="1"/>
  <c r="D30" s="1"/>
  <c r="AE24"/>
  <c r="M24" s="1"/>
  <c r="AG19"/>
  <c r="J14" s="1"/>
  <c r="AE19"/>
  <c r="L14" s="1"/>
  <c r="D18" s="1"/>
  <c r="AG18"/>
  <c r="O16" s="1"/>
  <c r="G20" s="1"/>
  <c r="AE18"/>
  <c r="M16" s="1"/>
  <c r="AG17"/>
  <c r="I14" s="1"/>
  <c r="D16" s="1"/>
  <c r="AE17"/>
  <c r="G14" s="1"/>
  <c r="F16" s="1"/>
  <c r="AG16"/>
  <c r="M18" s="1"/>
  <c r="L20" s="1"/>
  <c r="AE16"/>
  <c r="O18" s="1"/>
  <c r="J20" s="1"/>
  <c r="AG15"/>
  <c r="L16" s="1"/>
  <c r="G18" s="1"/>
  <c r="AE15"/>
  <c r="J16" s="1"/>
  <c r="I18" s="1"/>
  <c r="AG14"/>
  <c r="O14" s="1"/>
  <c r="AE14"/>
  <c r="M14" s="1"/>
  <c r="F20" s="1"/>
  <c r="AE5"/>
  <c r="J6" s="1"/>
  <c r="I8" s="1"/>
  <c r="AG5"/>
  <c r="L6" s="1"/>
  <c r="G8" s="1"/>
  <c r="AE6"/>
  <c r="O8" s="1"/>
  <c r="J10" s="1"/>
  <c r="AG6"/>
  <c r="M8" s="1"/>
  <c r="L10" s="1"/>
  <c r="AE7"/>
  <c r="G4" s="1"/>
  <c r="F6" s="1"/>
  <c r="AG7"/>
  <c r="I4" s="1"/>
  <c r="D6" s="1"/>
  <c r="AE8"/>
  <c r="M6" s="1"/>
  <c r="I10" s="1"/>
  <c r="AG8"/>
  <c r="O6" s="1"/>
  <c r="G10" s="1"/>
  <c r="AE9"/>
  <c r="L4" s="1"/>
  <c r="D8" s="1"/>
  <c r="AG9"/>
  <c r="J4" s="1"/>
  <c r="F8" s="1"/>
  <c r="AG4"/>
  <c r="O4" s="1"/>
  <c r="D10" s="1"/>
  <c r="AE4"/>
  <c r="M4" s="1"/>
  <c r="F10" s="1"/>
  <c r="O150"/>
  <c r="D156" s="1"/>
  <c r="M150"/>
  <c r="F156" s="1"/>
  <c r="N150"/>
  <c r="E156" s="1"/>
  <c r="O152"/>
  <c r="G156" s="1"/>
  <c r="N152"/>
  <c r="H156" s="1"/>
  <c r="N154"/>
  <c r="K156" s="1"/>
  <c r="K150"/>
  <c r="E154"/>
  <c r="K152"/>
  <c r="H154" s="1"/>
  <c r="H150"/>
  <c r="E152" s="1"/>
  <c r="N140"/>
  <c r="E146" s="1"/>
  <c r="N142"/>
  <c r="H146" s="1"/>
  <c r="O144"/>
  <c r="J146" s="1"/>
  <c r="N144"/>
  <c r="K146" s="1"/>
  <c r="K140"/>
  <c r="E144" s="1"/>
  <c r="K142"/>
  <c r="H144" s="1"/>
  <c r="H140"/>
  <c r="E142" s="1"/>
  <c r="N130"/>
  <c r="E136" s="1"/>
  <c r="O132"/>
  <c r="G136" s="1"/>
  <c r="M132"/>
  <c r="I136" s="1"/>
  <c r="N132"/>
  <c r="H136" s="1"/>
  <c r="N134"/>
  <c r="K136"/>
  <c r="K130"/>
  <c r="E134" s="1"/>
  <c r="K132"/>
  <c r="H134" s="1"/>
  <c r="H130"/>
  <c r="E132" s="1"/>
  <c r="O118"/>
  <c r="D124" s="1"/>
  <c r="M118"/>
  <c r="F124" s="1"/>
  <c r="N118"/>
  <c r="E124" s="1"/>
  <c r="I124"/>
  <c r="N120"/>
  <c r="H124" s="1"/>
  <c r="N122"/>
  <c r="K124" s="1"/>
  <c r="K118"/>
  <c r="E122" s="1"/>
  <c r="K120"/>
  <c r="H122" s="1"/>
  <c r="H118"/>
  <c r="E120" s="1"/>
  <c r="O108"/>
  <c r="D114" s="1"/>
  <c r="N108"/>
  <c r="E114" s="1"/>
  <c r="N110"/>
  <c r="H114" s="1"/>
  <c r="O112"/>
  <c r="J114" s="1"/>
  <c r="N112"/>
  <c r="K114" s="1"/>
  <c r="L108"/>
  <c r="D112" s="1"/>
  <c r="K108"/>
  <c r="E112"/>
  <c r="K110"/>
  <c r="H112" s="1"/>
  <c r="H108"/>
  <c r="E110" s="1"/>
  <c r="N98"/>
  <c r="E104" s="1"/>
  <c r="N100"/>
  <c r="H104" s="1"/>
  <c r="N102"/>
  <c r="K104" s="1"/>
  <c r="K98"/>
  <c r="E102" s="1"/>
  <c r="K100"/>
  <c r="H102" s="1"/>
  <c r="H98"/>
  <c r="E100" s="1"/>
  <c r="N88"/>
  <c r="E94" s="1"/>
  <c r="N90"/>
  <c r="H94" s="1"/>
  <c r="N92"/>
  <c r="K94" s="1"/>
  <c r="K88"/>
  <c r="E92" s="1"/>
  <c r="K90"/>
  <c r="H92" s="1"/>
  <c r="H88"/>
  <c r="E90" s="1"/>
  <c r="N76"/>
  <c r="E82" s="1"/>
  <c r="N78"/>
  <c r="H82" s="1"/>
  <c r="N80"/>
  <c r="K82" s="1"/>
  <c r="K76"/>
  <c r="E80" s="1"/>
  <c r="K78"/>
  <c r="H80" s="1"/>
  <c r="H76"/>
  <c r="E78" s="1"/>
  <c r="N66"/>
  <c r="E72" s="1"/>
  <c r="N68"/>
  <c r="H72" s="1"/>
  <c r="N70"/>
  <c r="K72" s="1"/>
  <c r="K66"/>
  <c r="E70" s="1"/>
  <c r="K68"/>
  <c r="H70" s="1"/>
  <c r="G66"/>
  <c r="F68" s="1"/>
  <c r="H66"/>
  <c r="E68" s="1"/>
  <c r="N56"/>
  <c r="E62" s="1"/>
  <c r="N58"/>
  <c r="H62" s="1"/>
  <c r="N60"/>
  <c r="K62" s="1"/>
  <c r="K56"/>
  <c r="E60"/>
  <c r="K58"/>
  <c r="H60" s="1"/>
  <c r="H56"/>
  <c r="E58" s="1"/>
  <c r="N46"/>
  <c r="E52" s="1"/>
  <c r="N48"/>
  <c r="H52" s="1"/>
  <c r="N50"/>
  <c r="K52" s="1"/>
  <c r="K46"/>
  <c r="E50" s="1"/>
  <c r="K48"/>
  <c r="H50" s="1"/>
  <c r="H46"/>
  <c r="E48" s="1"/>
  <c r="N34"/>
  <c r="E40" s="1"/>
  <c r="N36"/>
  <c r="H40" s="1"/>
  <c r="N38"/>
  <c r="K40" s="1"/>
  <c r="K34"/>
  <c r="E38" s="1"/>
  <c r="K36"/>
  <c r="H38" s="1"/>
  <c r="H34"/>
  <c r="E36" s="1"/>
  <c r="N24"/>
  <c r="E30" s="1"/>
  <c r="N26"/>
  <c r="H30" s="1"/>
  <c r="N28"/>
  <c r="K30" s="1"/>
  <c r="K24"/>
  <c r="E28" s="1"/>
  <c r="K26"/>
  <c r="H28" s="1"/>
  <c r="H24"/>
  <c r="E26" s="1"/>
  <c r="N14"/>
  <c r="E20" s="1"/>
  <c r="N16"/>
  <c r="H20" s="1"/>
  <c r="N18"/>
  <c r="K20" s="1"/>
  <c r="K14"/>
  <c r="E18" s="1"/>
  <c r="K16"/>
  <c r="H18" s="1"/>
  <c r="H14"/>
  <c r="E16" s="1"/>
  <c r="K4"/>
  <c r="E8" s="1"/>
  <c r="K6"/>
  <c r="H8" s="1"/>
  <c r="N8"/>
  <c r="K10" s="1"/>
  <c r="H4"/>
  <c r="E6" s="1"/>
  <c r="N6"/>
  <c r="H10" s="1"/>
  <c r="N4"/>
  <c r="E10" s="1"/>
  <c r="D120"/>
  <c r="G35" i="4" l="1"/>
  <c r="G51"/>
  <c r="F43"/>
  <c r="D41"/>
  <c r="D9"/>
  <c r="E55"/>
  <c r="D24"/>
  <c r="Q4" i="6" s="1"/>
  <c r="F27" i="12"/>
  <c r="D60" i="4"/>
  <c r="O9" i="6" s="1"/>
  <c r="D28" i="4"/>
  <c r="O5" i="6" s="1"/>
  <c r="D36" i="4"/>
  <c r="O6" i="6" s="1"/>
  <c r="D8" i="4"/>
  <c r="Q2" i="6" s="1"/>
  <c r="D12" i="23"/>
  <c r="O3" i="24" s="1"/>
  <c r="F27" i="21"/>
  <c r="D64" i="4"/>
  <c r="Q9" i="6" s="1"/>
  <c r="D52" i="4"/>
  <c r="O8" i="6" s="1"/>
  <c r="E54" i="4" s="1"/>
  <c r="O14" i="6" s="1"/>
  <c r="F58" i="4" s="1"/>
  <c r="Q17" i="6" s="1"/>
  <c r="D20" i="23"/>
  <c r="O4" i="24" s="1"/>
  <c r="E22" i="23" s="1"/>
  <c r="O8" i="24" s="1"/>
  <c r="D24" i="23"/>
  <c r="Q4" i="24" s="1"/>
  <c r="D28" i="23"/>
  <c r="O5" i="24" s="1"/>
  <c r="F59" i="12"/>
  <c r="F59" i="4"/>
  <c r="F11"/>
  <c r="E63"/>
  <c r="E14" i="23"/>
  <c r="Q7" i="24" s="1"/>
  <c r="E23" i="4"/>
  <c r="E15"/>
  <c r="D61"/>
  <c r="D29"/>
  <c r="D32"/>
  <c r="Q5" i="6" s="1"/>
  <c r="D8" i="23"/>
  <c r="Q2" i="24" s="1"/>
  <c r="D32" i="23"/>
  <c r="Q5" i="24" s="1"/>
  <c r="D4" i="23"/>
  <c r="O2" i="24" s="1"/>
  <c r="E6" i="23" s="1"/>
  <c r="O7" i="24" s="1"/>
  <c r="F72" i="2"/>
  <c r="P66"/>
  <c r="R28"/>
  <c r="E39" i="4"/>
  <c r="P24" i="2"/>
  <c r="Y120"/>
  <c r="R142"/>
  <c r="D48" i="4"/>
  <c r="Q7" i="6" s="1"/>
  <c r="D56" i="4"/>
  <c r="Q8" i="6" s="1"/>
  <c r="E7" i="4"/>
  <c r="D4"/>
  <c r="O2" i="6" s="1"/>
  <c r="E6" i="4" s="1"/>
  <c r="O11" i="6" s="1"/>
  <c r="D9" i="12"/>
  <c r="F43"/>
  <c r="D61"/>
  <c r="D44" i="4"/>
  <c r="O7" i="6" s="1"/>
  <c r="E15" i="12"/>
  <c r="E31"/>
  <c r="E63"/>
  <c r="G19"/>
  <c r="E23" i="23"/>
  <c r="E23" i="12"/>
  <c r="E39"/>
  <c r="E55"/>
  <c r="D41"/>
  <c r="G51"/>
  <c r="W101" i="2"/>
  <c r="F11" i="23"/>
  <c r="E15"/>
  <c r="E30"/>
  <c r="Q8" i="24" s="1"/>
  <c r="Y123" i="2"/>
  <c r="W34"/>
  <c r="W35"/>
  <c r="Y145"/>
  <c r="F11" i="21"/>
  <c r="E7"/>
  <c r="E23"/>
  <c r="D25"/>
  <c r="E15"/>
  <c r="E31"/>
  <c r="H3"/>
  <c r="D4"/>
  <c r="O2" i="22" s="1"/>
  <c r="E6" i="21" s="1"/>
  <c r="O7" i="22" s="1"/>
  <c r="F10" i="21" s="1"/>
  <c r="O10" i="22" s="1"/>
  <c r="Q2"/>
  <c r="O3"/>
  <c r="D16" i="21"/>
  <c r="Q3" i="22" s="1"/>
  <c r="E14" i="21" s="1"/>
  <c r="Q7" i="22" s="1"/>
  <c r="D20" i="21"/>
  <c r="O4" i="22" s="1"/>
  <c r="E22" i="21" s="1"/>
  <c r="O8" i="22" s="1"/>
  <c r="D24" i="21"/>
  <c r="Q4" i="22" s="1"/>
  <c r="D28" i="21"/>
  <c r="O5" i="22" s="1"/>
  <c r="D32" i="21"/>
  <c r="Q5" i="22" s="1"/>
  <c r="E30" i="21" s="1"/>
  <c r="Q8" i="22" s="1"/>
  <c r="Y119" i="2"/>
  <c r="W133"/>
  <c r="Y141"/>
  <c r="W118"/>
  <c r="W46"/>
  <c r="R154"/>
  <c r="P40"/>
  <c r="P124"/>
  <c r="D12" i="12"/>
  <c r="O3" i="13" s="1"/>
  <c r="P82" i="2"/>
  <c r="R102"/>
  <c r="P146"/>
  <c r="E7" i="12"/>
  <c r="D24"/>
  <c r="Q4" i="13" s="1"/>
  <c r="D32" i="12"/>
  <c r="Q5" i="13" s="1"/>
  <c r="D44" i="12"/>
  <c r="O7" i="13" s="1"/>
  <c r="D52" i="12"/>
  <c r="O8" i="13" s="1"/>
  <c r="D60" i="12"/>
  <c r="O9" i="13" s="1"/>
  <c r="D16" i="12"/>
  <c r="Q3" i="13" s="1"/>
  <c r="E14" i="12" s="1"/>
  <c r="Q11" i="13" s="1"/>
  <c r="S66" i="2"/>
  <c r="P68"/>
  <c r="D16" i="4"/>
  <c r="Q3" i="6" s="1"/>
  <c r="E14" i="4" s="1"/>
  <c r="Q11" i="6" s="1"/>
  <c r="S100" i="2"/>
  <c r="P70"/>
  <c r="S78"/>
  <c r="P156"/>
  <c r="R24"/>
  <c r="R4"/>
  <c r="P88"/>
  <c r="P50"/>
  <c r="D40" i="4"/>
  <c r="Q6" i="6" s="1"/>
  <c r="E38" i="4" s="1"/>
  <c r="O13" i="6" s="1"/>
  <c r="F42" i="4" s="1"/>
  <c r="O17" i="6" s="1"/>
  <c r="G50" i="4" s="1"/>
  <c r="Q19" i="6" s="1"/>
  <c r="D8" i="12"/>
  <c r="Q2" i="13" s="1"/>
  <c r="D20" i="12"/>
  <c r="O4" i="13" s="1"/>
  <c r="D28" i="12"/>
  <c r="O5" i="13" s="1"/>
  <c r="D40" i="12"/>
  <c r="Q6" i="13" s="1"/>
  <c r="D48" i="12"/>
  <c r="Q7" i="13" s="1"/>
  <c r="D56" i="12"/>
  <c r="Q8" i="13" s="1"/>
  <c r="E54" i="12" s="1"/>
  <c r="O14" i="13" s="1"/>
  <c r="D64" i="12"/>
  <c r="Q9" i="13" s="1"/>
  <c r="E62" i="12" s="1"/>
  <c r="Q14" i="13" s="1"/>
  <c r="F58" i="12" s="1"/>
  <c r="Q17" i="13" s="1"/>
  <c r="S68" i="2"/>
  <c r="P104"/>
  <c r="P136"/>
  <c r="Y142"/>
  <c r="W76"/>
  <c r="Y109"/>
  <c r="Y25"/>
  <c r="Y113"/>
  <c r="W59"/>
  <c r="W130"/>
  <c r="W98"/>
  <c r="W153"/>
  <c r="Y153"/>
  <c r="Y88"/>
  <c r="Y110"/>
  <c r="Y19"/>
  <c r="W56"/>
  <c r="W50"/>
  <c r="W151"/>
  <c r="Y150"/>
  <c r="Y68"/>
  <c r="Y15"/>
  <c r="Y90"/>
  <c r="Y121"/>
  <c r="Y24"/>
  <c r="W17"/>
  <c r="W134"/>
  <c r="Y101"/>
  <c r="Y27"/>
  <c r="Y29"/>
  <c r="W90"/>
  <c r="Y70"/>
  <c r="Y37"/>
  <c r="Y98"/>
  <c r="W100"/>
  <c r="W7"/>
  <c r="W25"/>
  <c r="Y50"/>
  <c r="W48"/>
  <c r="W58"/>
  <c r="W27"/>
  <c r="W26"/>
  <c r="W37"/>
  <c r="W140"/>
  <c r="Y16"/>
  <c r="W122"/>
  <c r="W150"/>
  <c r="Y60"/>
  <c r="W68"/>
  <c r="W16"/>
  <c r="Y71"/>
  <c r="Y51"/>
  <c r="W69"/>
  <c r="Y67"/>
  <c r="Y111"/>
  <c r="W132"/>
  <c r="Y130"/>
  <c r="Y154"/>
  <c r="W142"/>
  <c r="Y79"/>
  <c r="Y26"/>
  <c r="W4"/>
  <c r="Y151"/>
  <c r="Y140"/>
  <c r="W77"/>
  <c r="W67"/>
  <c r="Y108"/>
  <c r="W79"/>
  <c r="W111"/>
  <c r="Y58"/>
  <c r="W110"/>
  <c r="Y14"/>
  <c r="W70"/>
  <c r="W155"/>
  <c r="Y57"/>
  <c r="W120"/>
  <c r="Y93"/>
  <c r="W88"/>
  <c r="G35" i="12"/>
  <c r="F11"/>
  <c r="D36"/>
  <c r="O6" i="13" s="1"/>
  <c r="D4" i="12"/>
  <c r="O2" i="13" s="1"/>
  <c r="E6" i="12" s="1"/>
  <c r="O11" i="13" s="1"/>
  <c r="I146" i="2"/>
  <c r="S146" s="1"/>
  <c r="P142"/>
  <c r="D90"/>
  <c r="P90" s="1"/>
  <c r="R88"/>
  <c r="D122"/>
  <c r="S122" s="1"/>
  <c r="R118"/>
  <c r="G92"/>
  <c r="P92" s="1"/>
  <c r="R90"/>
  <c r="F152"/>
  <c r="R152" s="1"/>
  <c r="P150"/>
  <c r="D36"/>
  <c r="S36" s="1"/>
  <c r="R34"/>
  <c r="P56"/>
  <c r="F60"/>
  <c r="R60" s="1"/>
  <c r="R134"/>
  <c r="R140"/>
  <c r="Y118"/>
  <c r="W99"/>
  <c r="F94"/>
  <c r="R94" s="1"/>
  <c r="R144"/>
  <c r="S150"/>
  <c r="W51"/>
  <c r="P18"/>
  <c r="F30"/>
  <c r="R30" s="1"/>
  <c r="S124"/>
  <c r="R132"/>
  <c r="P14"/>
  <c r="P26"/>
  <c r="S104"/>
  <c r="S154"/>
  <c r="S102"/>
  <c r="R120"/>
  <c r="R136"/>
  <c r="Y80"/>
  <c r="W144"/>
  <c r="Y34"/>
  <c r="W18"/>
  <c r="W135"/>
  <c r="Y38"/>
  <c r="P30"/>
  <c r="W47"/>
  <c r="W131"/>
  <c r="P38"/>
  <c r="R62"/>
  <c r="R122"/>
  <c r="R58"/>
  <c r="P120"/>
  <c r="S120"/>
  <c r="Y76"/>
  <c r="Y17"/>
  <c r="Y132"/>
  <c r="R100"/>
  <c r="Y48"/>
  <c r="Y59"/>
  <c r="W93"/>
  <c r="R14"/>
  <c r="P76"/>
  <c r="R6"/>
  <c r="S76"/>
  <c r="P94"/>
  <c r="P130"/>
  <c r="Y143"/>
  <c r="W57"/>
  <c r="D20"/>
  <c r="Y8"/>
  <c r="Y4"/>
  <c r="W9"/>
  <c r="Y6"/>
  <c r="J72"/>
  <c r="R70"/>
  <c r="R92"/>
  <c r="P144"/>
  <c r="S144"/>
  <c r="S134"/>
  <c r="S10"/>
  <c r="R10"/>
  <c r="I40"/>
  <c r="I82"/>
  <c r="R82" s="1"/>
  <c r="P78"/>
  <c r="P48"/>
  <c r="I52"/>
  <c r="R52" s="1"/>
  <c r="P6"/>
  <c r="S6"/>
  <c r="S8"/>
  <c r="R8"/>
  <c r="S70"/>
  <c r="S112"/>
  <c r="R112"/>
  <c r="R104"/>
  <c r="G80"/>
  <c r="P80" s="1"/>
  <c r="R78"/>
  <c r="L114"/>
  <c r="R114" s="1"/>
  <c r="P112"/>
  <c r="P132"/>
  <c r="S132"/>
  <c r="P16"/>
  <c r="S16"/>
  <c r="I20"/>
  <c r="R20" s="1"/>
  <c r="F40"/>
  <c r="P34"/>
  <c r="S34"/>
  <c r="P62"/>
  <c r="S62"/>
  <c r="R80"/>
  <c r="F110"/>
  <c r="P108"/>
  <c r="S108"/>
  <c r="R56"/>
  <c r="S56"/>
  <c r="D58"/>
  <c r="P10"/>
  <c r="P52"/>
  <c r="R26"/>
  <c r="G28"/>
  <c r="P28" s="1"/>
  <c r="R130"/>
  <c r="D12" i="4"/>
  <c r="O3" i="6" s="1"/>
  <c r="S4" i="2"/>
  <c r="R124"/>
  <c r="W103"/>
  <c r="Y100"/>
  <c r="G19" i="4"/>
  <c r="R50" i="2"/>
  <c r="R36"/>
  <c r="R16"/>
  <c r="P46"/>
  <c r="P4"/>
  <c r="P118"/>
  <c r="E31" i="4"/>
  <c r="S14" i="2"/>
  <c r="S38"/>
  <c r="P98"/>
  <c r="R108"/>
  <c r="S98"/>
  <c r="F18"/>
  <c r="S118"/>
  <c r="D20" i="4"/>
  <c r="O4" i="6" s="1"/>
  <c r="E22" i="4" s="1"/>
  <c r="O12" i="6" s="1"/>
  <c r="R38" i="2"/>
  <c r="P60"/>
  <c r="P102"/>
  <c r="S140"/>
  <c r="R48"/>
  <c r="S46"/>
  <c r="P100"/>
  <c r="S142"/>
  <c r="P134"/>
  <c r="P20"/>
  <c r="E30" i="4"/>
  <c r="Q12" i="6" s="1"/>
  <c r="W112" i="2"/>
  <c r="Y7"/>
  <c r="W8"/>
  <c r="S50"/>
  <c r="R76"/>
  <c r="S156"/>
  <c r="S26"/>
  <c r="P114"/>
  <c r="S136"/>
  <c r="P140"/>
  <c r="R46"/>
  <c r="S88"/>
  <c r="S24"/>
  <c r="S48"/>
  <c r="R150"/>
  <c r="R98"/>
  <c r="R68"/>
  <c r="W92"/>
  <c r="W89"/>
  <c r="P8"/>
  <c r="R66"/>
  <c r="P122"/>
  <c r="P110"/>
  <c r="P154"/>
  <c r="R156"/>
  <c r="W39"/>
  <c r="Y35"/>
  <c r="W81"/>
  <c r="Y77"/>
  <c r="D152"/>
  <c r="R72"/>
  <c r="S90"/>
  <c r="E62" i="4" l="1"/>
  <c r="Q14" i="6" s="1"/>
  <c r="E30" i="12"/>
  <c r="Q12" i="13" s="1"/>
  <c r="F26" i="12" s="1"/>
  <c r="Q16" i="13" s="1"/>
  <c r="E38" i="12"/>
  <c r="O13" i="13" s="1"/>
  <c r="F26" i="4"/>
  <c r="Q16" i="6" s="1"/>
  <c r="F26" i="23"/>
  <c r="Q10" i="24" s="1"/>
  <c r="F10" i="4"/>
  <c r="O16" i="6" s="1"/>
  <c r="E46" i="4"/>
  <c r="Q13" i="6" s="1"/>
  <c r="F10" i="23"/>
  <c r="O10" i="24" s="1"/>
  <c r="G18" i="23" s="1"/>
  <c r="E22" i="12"/>
  <c r="O12" i="13" s="1"/>
  <c r="S60" i="2"/>
  <c r="F26" i="21"/>
  <c r="Q10" i="22" s="1"/>
  <c r="G18" i="21" s="1"/>
  <c r="S94" i="2"/>
  <c r="S72"/>
  <c r="E46" i="12"/>
  <c r="Q13" i="13" s="1"/>
  <c r="F42" i="12" s="1"/>
  <c r="O17" i="13" s="1"/>
  <c r="G50" i="12" s="1"/>
  <c r="Q19" i="13" s="1"/>
  <c r="F10" i="12"/>
  <c r="O16" i="13" s="1"/>
  <c r="G18" i="12" s="1"/>
  <c r="O19" i="13" s="1"/>
  <c r="G34" i="12" s="1"/>
  <c r="S20" i="2"/>
  <c r="P36"/>
  <c r="R146"/>
  <c r="S52"/>
  <c r="S82"/>
  <c r="P72"/>
  <c r="S114"/>
  <c r="S30"/>
  <c r="S92"/>
  <c r="P58"/>
  <c r="S58"/>
  <c r="R18"/>
  <c r="S18"/>
  <c r="R110"/>
  <c r="S110"/>
  <c r="S80"/>
  <c r="S28"/>
  <c r="R40"/>
  <c r="S40"/>
  <c r="S152"/>
  <c r="P152"/>
  <c r="G18" i="4" l="1"/>
  <c r="O19" i="6" s="1"/>
  <c r="G34" i="4" s="1"/>
</calcChain>
</file>

<file path=xl/sharedStrings.xml><?xml version="1.0" encoding="utf-8"?>
<sst xmlns="http://schemas.openxmlformats.org/spreadsheetml/2006/main" count="1394" uniqueCount="246">
  <si>
    <t>oddíl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</si>
  <si>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</si>
  <si>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</si>
  <si>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</si>
  <si>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</si>
  <si>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</si>
  <si>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</si>
  <si>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</si>
  <si>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</si>
  <si>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</si>
  <si>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</si>
  <si>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</si>
  <si>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</si>
  <si>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</si>
  <si>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</si>
  <si>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</si>
  <si>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</si>
  <si>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</si>
  <si>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</si>
  <si>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</si>
  <si>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</si>
  <si>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</si>
  <si>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</si>
  <si>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</si>
  <si>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</si>
  <si>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</si>
  <si>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skupina X</t>
  </si>
  <si>
    <t>skupina Y</t>
  </si>
  <si>
    <t>skupina Z</t>
  </si>
  <si>
    <t xml:space="preserve">Okna vyplněná touto barvou doplňte ručně. 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</si>
  <si>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</si>
  <si>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</si>
  <si>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</si>
  <si>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</si>
  <si>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</si>
  <si>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</si>
  <si>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</si>
  <si>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</si>
  <si>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</si>
  <si>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9</t>
  </si>
  <si>
    <t>5</t>
  </si>
  <si>
    <t>1</t>
  </si>
  <si>
    <t>-8</t>
  </si>
  <si>
    <t>0</t>
  </si>
  <si>
    <t>TJ Sokol Dlouhomilov</t>
  </si>
  <si>
    <t>Sigma Hranice</t>
  </si>
  <si>
    <t>KST Město Albrechtice</t>
  </si>
  <si>
    <t>Vrbno pod Pradědem</t>
  </si>
  <si>
    <t>Granitol Mor. Beroun</t>
  </si>
  <si>
    <t>SK Přerov</t>
  </si>
  <si>
    <t>TJ Sokol Ondratice</t>
  </si>
  <si>
    <t>ZH Hnojice</t>
  </si>
  <si>
    <t>KST Jeseník</t>
  </si>
  <si>
    <t>TJ Sokol Čechovice</t>
  </si>
  <si>
    <t>Šumperk</t>
  </si>
  <si>
    <t>Horní Město</t>
  </si>
  <si>
    <t>TJ Sokol Štíty</t>
  </si>
  <si>
    <t>SK Kolšov</t>
  </si>
  <si>
    <t>Šafář Dan</t>
  </si>
  <si>
    <t>Jemelka Libor</t>
  </si>
  <si>
    <t>Holubec Jiří</t>
  </si>
  <si>
    <t>Hradil Oliver</t>
  </si>
  <si>
    <t>Slavík Petr</t>
  </si>
  <si>
    <t>Kusmič Vlastimil</t>
  </si>
  <si>
    <t>Glück Roman</t>
  </si>
  <si>
    <t>Pavela Ondřej</t>
  </si>
  <si>
    <t>Švanda Radovan</t>
  </si>
  <si>
    <t>Severa Milan</t>
  </si>
  <si>
    <t>Skřivánek Tomáš</t>
  </si>
  <si>
    <t>Doušek Tomáš</t>
  </si>
  <si>
    <t>Sedláček Radek</t>
  </si>
  <si>
    <t>Janík Michal ml.</t>
  </si>
  <si>
    <t>Šolle Radovan</t>
  </si>
  <si>
    <t>Štěpánek Václav</t>
  </si>
  <si>
    <t>Aberl Jiří</t>
  </si>
  <si>
    <t>Zuština Lukáš</t>
  </si>
  <si>
    <t>Vlček Michal</t>
  </si>
  <si>
    <t>Palásek Michal</t>
  </si>
  <si>
    <t>Sléžka Štěpán</t>
  </si>
  <si>
    <t>Dvořák Vítek</t>
  </si>
  <si>
    <t>Pokorný Adam</t>
  </si>
  <si>
    <t>Benek Jaromír ml.</t>
  </si>
  <si>
    <t>Šteigl Šimon</t>
  </si>
  <si>
    <t>Vejmola Pavel</t>
  </si>
  <si>
    <t>Braun Norbert</t>
  </si>
  <si>
    <t>Müller Jiří</t>
  </si>
  <si>
    <t>Müller Lukáš</t>
  </si>
  <si>
    <t>Večeř Milan</t>
  </si>
  <si>
    <t>Opanasiuk Dmytro</t>
  </si>
  <si>
    <t>Kusmič Martin</t>
  </si>
  <si>
    <t>Štefanišin Zdeněk</t>
  </si>
  <si>
    <t>Altman Petr</t>
  </si>
  <si>
    <t>Balšánek Marek</t>
  </si>
  <si>
    <t>Dražný Alois</t>
  </si>
  <si>
    <t>Šmíd Tomáš</t>
  </si>
  <si>
    <t>Švesták Adam</t>
  </si>
  <si>
    <t>Švesták Drahoslav</t>
  </si>
  <si>
    <t xml:space="preserve">Machů Jaroslav </t>
  </si>
  <si>
    <t>Kašník Sebastián</t>
  </si>
  <si>
    <t>Glücková Lenka</t>
  </si>
  <si>
    <t>Glücková Romana</t>
  </si>
  <si>
    <t>Ondrejková Gabriela</t>
  </si>
  <si>
    <t>Skokanová Lenka</t>
  </si>
  <si>
    <t>Kreuzigerová Lucie</t>
  </si>
  <si>
    <t xml:space="preserve">Haltmarová Martina </t>
  </si>
  <si>
    <t>Uvízlová Vanessa</t>
  </si>
  <si>
    <t>Solařová Květa</t>
  </si>
  <si>
    <t>Zittová Radomíra</t>
  </si>
  <si>
    <t>Švestáková Sandra</t>
  </si>
  <si>
    <t>Mazalová Veronika</t>
  </si>
  <si>
    <t>Litovel</t>
  </si>
  <si>
    <t>TJ Olympia Bruntál</t>
  </si>
  <si>
    <t>KP dospělých 2024 Moravský Beroun</t>
  </si>
  <si>
    <t>MB 27.1.2024</t>
  </si>
  <si>
    <t>2</t>
  </si>
  <si>
    <t>3</t>
  </si>
  <si>
    <t>6</t>
  </si>
  <si>
    <t>4</t>
  </si>
  <si>
    <t>8.</t>
  </si>
  <si>
    <t>21.-30.</t>
  </si>
  <si>
    <t>31.-50.</t>
  </si>
  <si>
    <t>51.-70.</t>
  </si>
  <si>
    <t>71.-100.</t>
  </si>
  <si>
    <t>71.-100.N</t>
  </si>
  <si>
    <t>101.-150.</t>
  </si>
  <si>
    <t>151.-200.</t>
  </si>
  <si>
    <t>201.-250.</t>
  </si>
  <si>
    <t>251.-300.</t>
  </si>
  <si>
    <t>3.</t>
  </si>
  <si>
    <t>4.</t>
  </si>
  <si>
    <t>6.</t>
  </si>
  <si>
    <t>7.</t>
  </si>
  <si>
    <t>11.-20.</t>
  </si>
  <si>
    <t>10.</t>
  </si>
  <si>
    <t>21.-40.</t>
  </si>
  <si>
    <t>nasazení</t>
  </si>
  <si>
    <t>1.</t>
  </si>
  <si>
    <t>2.</t>
  </si>
  <si>
    <t>3.-7.</t>
  </si>
  <si>
    <t>8.-10.</t>
  </si>
  <si>
    <t>11.-13.</t>
  </si>
  <si>
    <t>14.</t>
  </si>
  <si>
    <t>15.-21.</t>
  </si>
  <si>
    <t>22.-23.</t>
  </si>
  <si>
    <t>24.-26.</t>
  </si>
  <si>
    <t>27.-28.</t>
  </si>
  <si>
    <t>14</t>
  </si>
  <si>
    <t>8</t>
  </si>
  <si>
    <t>11</t>
  </si>
  <si>
    <t>5.</t>
  </si>
  <si>
    <t>6.-8.</t>
  </si>
  <si>
    <t>9.-11.</t>
  </si>
  <si>
    <t>Skřivánek - Mazalová</t>
  </si>
  <si>
    <t>Přerov/Bruntál</t>
  </si>
  <si>
    <t>Palásek - Glücková L.</t>
  </si>
  <si>
    <t>Přerov/Mor. Beroun</t>
  </si>
  <si>
    <t xml:space="preserve">Opanasiuk - Skokanová </t>
  </si>
  <si>
    <t>Švesták D. - Solařová</t>
  </si>
  <si>
    <t>Kolšov</t>
  </si>
  <si>
    <t>Šolle - Švestáková</t>
  </si>
  <si>
    <t>Hnojice/Kolšov</t>
  </si>
  <si>
    <t>Aberl - Ondrejková</t>
  </si>
  <si>
    <t xml:space="preserve">Hnojice  </t>
  </si>
  <si>
    <t>Švesták A. - Uvízlová</t>
  </si>
  <si>
    <t>Kolšov/Litovel</t>
  </si>
  <si>
    <t>Pavela - Glücková R.</t>
  </si>
  <si>
    <t>Mor. Beroun</t>
  </si>
  <si>
    <t>-0</t>
  </si>
  <si>
    <t>Šmíd - Zittová</t>
  </si>
  <si>
    <t>7</t>
  </si>
  <si>
    <t>-9</t>
  </si>
  <si>
    <t>-7</t>
  </si>
  <si>
    <t>-2</t>
  </si>
  <si>
    <t>-3</t>
  </si>
  <si>
    <t>-4</t>
  </si>
  <si>
    <t>-6</t>
  </si>
  <si>
    <t>-12</t>
  </si>
  <si>
    <t>-1</t>
  </si>
  <si>
    <t>-5</t>
  </si>
  <si>
    <t>-11</t>
  </si>
  <si>
    <t>10</t>
  </si>
  <si>
    <t>-17</t>
  </si>
  <si>
    <t>33</t>
  </si>
  <si>
    <t>-10</t>
  </si>
  <si>
    <t>Šafář - Opanasiuk</t>
  </si>
  <si>
    <t>Müller - Müller</t>
  </si>
  <si>
    <t>Sedláček - Janík</t>
  </si>
  <si>
    <t>Ondratice</t>
  </si>
  <si>
    <t>Doušek - Skřivánek</t>
  </si>
  <si>
    <t>Přerov</t>
  </si>
  <si>
    <t xml:space="preserve">Kašník - Šolle </t>
  </si>
  <si>
    <t>Pokorný - Šteigl</t>
  </si>
  <si>
    <t>Čechovice</t>
  </si>
  <si>
    <t>Benek - Vejmola</t>
  </si>
  <si>
    <t>Machů - Holubec</t>
  </si>
  <si>
    <t>Albrechtice</t>
  </si>
  <si>
    <t>Severa - Slavík</t>
  </si>
  <si>
    <t>Přerov/Vrbno</t>
  </si>
  <si>
    <t>Jeseník/Hnojice</t>
  </si>
  <si>
    <t>Braun - Švesták</t>
  </si>
  <si>
    <t>Šumperk/Kolšov</t>
  </si>
  <si>
    <t>Dražný - Balšánek</t>
  </si>
  <si>
    <t>Zuština - Vlček</t>
  </si>
  <si>
    <t>Hnojice</t>
  </si>
  <si>
    <t>Aberl - Štěpánek</t>
  </si>
  <si>
    <t>Glück - Kusmič V.</t>
  </si>
  <si>
    <t>Švesták A. - Šmíd</t>
  </si>
  <si>
    <t>Pavela - Kusmič</t>
  </si>
  <si>
    <t>Jemelka - Štefanišin</t>
  </si>
  <si>
    <t>Hranice/Horní Město</t>
  </si>
  <si>
    <t>Palásek - Sléžka</t>
  </si>
  <si>
    <t>Hradil - Večeř</t>
  </si>
  <si>
    <t>Albrechtice/Šumperk</t>
  </si>
  <si>
    <t>12</t>
  </si>
  <si>
    <t>-16</t>
  </si>
  <si>
    <t>Glücková - Glücková</t>
  </si>
  <si>
    <t>Skokanová - Švestáková</t>
  </si>
  <si>
    <t>Kolšov/Šumperk</t>
  </si>
  <si>
    <t>Ondrejková - Uvízlová</t>
  </si>
  <si>
    <t>Hnojice/Litovel</t>
  </si>
  <si>
    <t>Zittová - Solařová</t>
  </si>
  <si>
    <t xml:space="preserve">Mazalová - Mazalová </t>
  </si>
  <si>
    <t>Bruntál</t>
  </si>
  <si>
    <t>-14</t>
  </si>
  <si>
    <t xml:space="preserve">Mor. Beroun </t>
  </si>
  <si>
    <t>Pořadí pro určení náhradníků na MČR 2024</t>
  </si>
  <si>
    <t xml:space="preserve">Vejmola Pavel </t>
  </si>
  <si>
    <t>9.</t>
  </si>
  <si>
    <t>11.</t>
  </si>
  <si>
    <t xml:space="preserve">Janík Michal ml. </t>
  </si>
  <si>
    <t>12.</t>
  </si>
  <si>
    <t>13.</t>
  </si>
  <si>
    <t>TTC Šumperk</t>
  </si>
  <si>
    <t>15.</t>
  </si>
  <si>
    <t>dělené 15. místo</t>
  </si>
  <si>
    <t>zápas nebyl sehrán</t>
  </si>
  <si>
    <t>17.</t>
  </si>
  <si>
    <t>18.</t>
  </si>
  <si>
    <t>19.</t>
  </si>
  <si>
    <t>TJ Sokol Vrbno p. P.</t>
  </si>
  <si>
    <t>20.</t>
  </si>
  <si>
    <t>Mazalová - Mazalová</t>
  </si>
  <si>
    <t>3:0 (6;9;7;;)</t>
  </si>
  <si>
    <t>Mazalová Klaudie</t>
  </si>
  <si>
    <t>N</t>
  </si>
  <si>
    <t>pouze čtyřhra žen</t>
  </si>
</sst>
</file>

<file path=xl/styles.xml><?xml version="1.0" encoding="utf-8"?>
<styleSheet xmlns="http://schemas.openxmlformats.org/spreadsheetml/2006/main">
  <fonts count="2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u/>
      <sz val="10"/>
      <name val="Arial CE"/>
      <charset val="238"/>
    </font>
    <font>
      <sz val="11"/>
      <color rgb="FF000000"/>
      <name val="Calibri"/>
      <family val="2"/>
      <charset val="238"/>
    </font>
    <font>
      <b/>
      <sz val="20"/>
      <name val="Times New Roman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7" fillId="0" borderId="0"/>
  </cellStyleXfs>
  <cellXfs count="2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/>
    <xf numFmtId="49" fontId="0" fillId="0" borderId="0" xfId="0" applyNumberFormat="1" applyFill="1" applyAlignment="1" applyProtection="1">
      <alignment horizontal="center"/>
      <protection locked="0"/>
    </xf>
    <xf numFmtId="0" fontId="7" fillId="0" borderId="0" xfId="0" applyFont="1" applyBorder="1"/>
    <xf numFmtId="0" fontId="16" fillId="0" borderId="0" xfId="0" applyFont="1" applyBorder="1"/>
    <xf numFmtId="0" fontId="0" fillId="0" borderId="0" xfId="0" applyBorder="1"/>
    <xf numFmtId="0" fontId="14" fillId="0" borderId="0" xfId="0" applyFont="1" applyBorder="1"/>
    <xf numFmtId="0" fontId="13" fillId="0" borderId="0" xfId="0" applyFont="1" applyBorder="1"/>
    <xf numFmtId="0" fontId="0" fillId="0" borderId="0" xfId="0" applyBorder="1" applyAlignment="1">
      <alignment horizont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/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Protection="1">
      <protection locked="0"/>
    </xf>
    <xf numFmtId="0" fontId="17" fillId="0" borderId="0" xfId="1"/>
    <xf numFmtId="0" fontId="17" fillId="0" borderId="0" xfId="1"/>
    <xf numFmtId="0" fontId="8" fillId="6" borderId="29" xfId="0" applyFont="1" applyFill="1" applyBorder="1" applyAlignment="1" applyProtection="1">
      <alignment horizontal="right"/>
      <protection hidden="1"/>
    </xf>
    <xf numFmtId="0" fontId="8" fillId="6" borderId="36" xfId="0" applyFont="1" applyFill="1" applyBorder="1" applyAlignment="1" applyProtection="1">
      <alignment horizontal="left"/>
      <protection hidden="1"/>
    </xf>
    <xf numFmtId="0" fontId="8" fillId="6" borderId="0" xfId="0" applyFont="1" applyFill="1" applyAlignment="1" applyProtection="1">
      <alignment horizontal="right"/>
      <protection hidden="1"/>
    </xf>
    <xf numFmtId="0" fontId="8" fillId="6" borderId="30" xfId="0" applyFont="1" applyFill="1" applyBorder="1" applyAlignment="1" applyProtection="1">
      <alignment horizontal="left"/>
      <protection hidden="1"/>
    </xf>
    <xf numFmtId="0" fontId="8" fillId="6" borderId="19" xfId="0" applyFont="1" applyFill="1" applyBorder="1" applyAlignment="1" applyProtection="1">
      <alignment horizontal="right" vertical="center"/>
      <protection hidden="1"/>
    </xf>
    <xf numFmtId="0" fontId="2" fillId="6" borderId="22" xfId="0" applyFont="1" applyFill="1" applyBorder="1" applyAlignment="1" applyProtection="1">
      <alignment vertical="center"/>
      <protection hidden="1"/>
    </xf>
    <xf numFmtId="49" fontId="18" fillId="0" borderId="0" xfId="0" applyNumberFormat="1" applyFont="1" applyFill="1" applyAlignment="1" applyProtection="1">
      <alignment horizontal="center"/>
      <protection locked="0"/>
    </xf>
    <xf numFmtId="0" fontId="0" fillId="0" borderId="0" xfId="0"/>
    <xf numFmtId="0" fontId="8" fillId="0" borderId="16" xfId="0" applyFont="1" applyFill="1" applyBorder="1" applyAlignment="1" applyProtection="1">
      <alignment horizontal="right" vertical="center"/>
      <protection hidden="1"/>
    </xf>
    <xf numFmtId="0" fontId="2" fillId="0" borderId="37" xfId="0" applyFont="1" applyFill="1" applyBorder="1" applyAlignment="1" applyProtection="1">
      <alignment vertical="center"/>
      <protection hidden="1"/>
    </xf>
    <xf numFmtId="0" fontId="8" fillId="0" borderId="19" xfId="0" applyFont="1" applyFill="1" applyBorder="1" applyAlignment="1" applyProtection="1">
      <alignment horizontal="right" vertical="center"/>
      <protection hidden="1"/>
    </xf>
    <xf numFmtId="0" fontId="2" fillId="0" borderId="19" xfId="0" applyFont="1" applyFill="1" applyBorder="1" applyAlignment="1" applyProtection="1">
      <alignment vertical="center"/>
      <protection hidden="1"/>
    </xf>
    <xf numFmtId="0" fontId="2" fillId="0" borderId="22" xfId="0" applyFont="1" applyFill="1" applyBorder="1" applyAlignment="1" applyProtection="1">
      <alignment vertical="center"/>
      <protection hidden="1"/>
    </xf>
    <xf numFmtId="0" fontId="19" fillId="0" borderId="0" xfId="1" applyFont="1"/>
    <xf numFmtId="0" fontId="19" fillId="0" borderId="0" xfId="1" applyFont="1" applyAlignment="1">
      <alignment horizontal="center"/>
    </xf>
    <xf numFmtId="0" fontId="17" fillId="0" borderId="0" xfId="1" applyAlignment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0" fontId="8" fillId="7" borderId="0" xfId="0" applyFont="1" applyFill="1" applyAlignment="1" applyProtection="1">
      <alignment horizontal="right"/>
      <protection hidden="1"/>
    </xf>
    <xf numFmtId="0" fontId="8" fillId="7" borderId="30" xfId="0" applyFont="1" applyFill="1" applyBorder="1" applyAlignment="1" applyProtection="1">
      <alignment horizontal="left"/>
      <protection hidden="1"/>
    </xf>
    <xf numFmtId="0" fontId="8" fillId="7" borderId="29" xfId="0" applyFont="1" applyFill="1" applyBorder="1" applyAlignment="1" applyProtection="1">
      <alignment horizontal="right"/>
      <protection hidden="1"/>
    </xf>
    <xf numFmtId="0" fontId="8" fillId="7" borderId="36" xfId="0" applyFont="1" applyFill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Fill="1" applyBorder="1" applyAlignment="1" applyProtection="1">
      <alignment horizontal="right"/>
      <protection hidden="1"/>
    </xf>
    <xf numFmtId="0" fontId="8" fillId="0" borderId="36" xfId="0" applyFont="1" applyFill="1" applyBorder="1" applyAlignment="1" applyProtection="1">
      <alignment horizontal="left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20" fillId="0" borderId="0" xfId="0" applyFont="1"/>
    <xf numFmtId="0" fontId="2" fillId="8" borderId="36" xfId="0" applyFont="1" applyFill="1" applyBorder="1" applyAlignment="1" applyProtection="1">
      <alignment horizontal="center"/>
      <protection hidden="1"/>
    </xf>
    <xf numFmtId="0" fontId="2" fillId="7" borderId="32" xfId="0" applyFont="1" applyFill="1" applyBorder="1" applyAlignment="1" applyProtection="1">
      <alignment horizontal="center"/>
      <protection hidden="1"/>
    </xf>
    <xf numFmtId="0" fontId="2" fillId="9" borderId="32" xfId="0" applyFont="1" applyFill="1" applyBorder="1" applyAlignment="1" applyProtection="1">
      <alignment horizontal="center"/>
      <protection hidden="1"/>
    </xf>
    <xf numFmtId="0" fontId="2" fillId="9" borderId="30" xfId="0" applyFont="1" applyFill="1" applyBorder="1" applyAlignment="1" applyProtection="1">
      <alignment horizontal="center"/>
      <protection hidden="1"/>
    </xf>
    <xf numFmtId="0" fontId="2" fillId="7" borderId="27" xfId="0" applyFont="1" applyFill="1" applyBorder="1" applyAlignment="1" applyProtection="1">
      <alignment horizontal="center"/>
      <protection hidden="1"/>
    </xf>
    <xf numFmtId="0" fontId="2" fillId="0" borderId="31" xfId="0" applyFont="1" applyFill="1" applyBorder="1" applyAlignment="1" applyProtection="1">
      <alignment horizontal="center"/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2" fillId="8" borderId="32" xfId="0" applyFont="1" applyFill="1" applyBorder="1" applyAlignment="1" applyProtection="1">
      <alignment horizontal="center"/>
      <protection hidden="1"/>
    </xf>
    <xf numFmtId="0" fontId="0" fillId="10" borderId="0" xfId="0" applyFill="1"/>
    <xf numFmtId="0" fontId="17" fillId="10" borderId="0" xfId="1" applyFill="1" applyAlignment="1">
      <alignment horizontal="center"/>
    </xf>
    <xf numFmtId="0" fontId="19" fillId="10" borderId="0" xfId="1" applyFont="1" applyFill="1" applyAlignment="1">
      <alignment horizontal="center"/>
    </xf>
    <xf numFmtId="49" fontId="0" fillId="0" borderId="0" xfId="0" applyNumberFormat="1" applyFill="1" applyAlignment="1" applyProtection="1">
      <alignment horizontal="left"/>
      <protection locked="0"/>
    </xf>
    <xf numFmtId="0" fontId="0" fillId="0" borderId="7" xfId="0" applyBorder="1" applyAlignment="1" applyProtection="1">
      <alignment horizontal="center"/>
      <protection locked="0"/>
    </xf>
    <xf numFmtId="0" fontId="19" fillId="0" borderId="31" xfId="1" applyFont="1" applyFill="1" applyBorder="1"/>
    <xf numFmtId="0" fontId="19" fillId="0" borderId="0" xfId="1" applyFont="1" applyFill="1" applyBorder="1"/>
    <xf numFmtId="0" fontId="17" fillId="0" borderId="0" xfId="1" applyFill="1" applyBorder="1" applyAlignment="1">
      <alignment horizontal="center"/>
    </xf>
    <xf numFmtId="49" fontId="0" fillId="0" borderId="31" xfId="0" applyNumberFormat="1" applyFill="1" applyBorder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9"/>
  <colors>
    <mruColors>
      <color rgb="FFCCFFFF"/>
      <color rgb="FFFFFF66"/>
      <color rgb="FF99FFCC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8" sqref="B8"/>
    </sheetView>
  </sheetViews>
  <sheetFormatPr defaultRowHeight="13.2"/>
  <sheetData>
    <row r="2" spans="1:2">
      <c r="A2" s="106"/>
      <c r="B2" t="s">
        <v>29</v>
      </c>
    </row>
    <row r="4" spans="1:2">
      <c r="A4" s="105"/>
      <c r="B4" t="s">
        <v>30</v>
      </c>
    </row>
    <row r="5" spans="1:2">
      <c r="B5" t="s">
        <v>31</v>
      </c>
    </row>
    <row r="7" spans="1:2">
      <c r="B7" t="s">
        <v>38</v>
      </c>
    </row>
    <row r="9" spans="1:2">
      <c r="B9" t="s">
        <v>32</v>
      </c>
    </row>
    <row r="11" spans="1:2">
      <c r="B11" t="s">
        <v>33</v>
      </c>
    </row>
    <row r="13" spans="1:2">
      <c r="B13" t="s">
        <v>35</v>
      </c>
    </row>
    <row r="14" spans="1:2">
      <c r="B14" t="s">
        <v>34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9"/>
  <sheetViews>
    <sheetView topLeftCell="B1" workbookViewId="0">
      <selection activeCell="N18" sqref="N18:Y18"/>
    </sheetView>
  </sheetViews>
  <sheetFormatPr defaultRowHeight="13.2"/>
  <cols>
    <col min="1" max="1" width="4.44140625" customWidth="1"/>
    <col min="2" max="2" width="18.77734375" customWidth="1"/>
    <col min="3" max="3" width="2.77734375" style="1" customWidth="1"/>
    <col min="4" max="4" width="18.77734375" customWidth="1"/>
    <col min="5" max="12" width="2.77734375" customWidth="1"/>
    <col min="13" max="13" width="3.77734375" customWidth="1"/>
    <col min="14" max="14" width="4.44140625" customWidth="1"/>
    <col min="15" max="15" width="18.77734375" customWidth="1"/>
    <col min="16" max="16" width="2.77734375" customWidth="1"/>
    <col min="17" max="17" width="18.77734375" customWidth="1"/>
    <col min="18" max="25" width="2.77734375" customWidth="1"/>
  </cols>
  <sheetData>
    <row r="1" spans="1:25" ht="13.8" thickBot="1">
      <c r="A1" s="229" t="s">
        <v>21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N1" s="229" t="s">
        <v>22</v>
      </c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</row>
    <row r="2" spans="1:25">
      <c r="A2" s="50">
        <v>1</v>
      </c>
      <c r="B2" s="51" t="str">
        <f>'čtyřhra muži a ženy'!C3</f>
        <v>Müller - Müller</v>
      </c>
      <c r="C2" s="52" t="s">
        <v>9</v>
      </c>
      <c r="D2" s="10" t="str">
        <f>'čtyřhra muži a ženy'!C5</f>
        <v>------</v>
      </c>
      <c r="E2" s="40" t="s">
        <v>43</v>
      </c>
      <c r="F2" s="41" t="s">
        <v>43</v>
      </c>
      <c r="G2" s="41" t="s">
        <v>43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6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'čtyřhra muži a ženy'!D4</f>
        <v>Müller - Müller</v>
      </c>
      <c r="P2" s="52" t="s">
        <v>9</v>
      </c>
      <c r="Q2" s="10" t="str">
        <f>'čtyřhra muži a ženy'!D8</f>
        <v>Aberl - Štěpánek</v>
      </c>
      <c r="R2" s="40" t="s">
        <v>147</v>
      </c>
      <c r="S2" s="41" t="s">
        <v>171</v>
      </c>
      <c r="T2" s="41" t="s">
        <v>171</v>
      </c>
      <c r="U2" s="41" t="s">
        <v>179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1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>
      <c r="A3" s="53">
        <v>2</v>
      </c>
      <c r="B3" s="48" t="str">
        <f>'čtyřhra muži a ženy'!C7</f>
        <v>Aberl - Štěpánek</v>
      </c>
      <c r="C3" s="49" t="s">
        <v>9</v>
      </c>
      <c r="D3" s="11" t="str">
        <f>'čtyřhra muži a ženy'!C9</f>
        <v>Severa - Slavík</v>
      </c>
      <c r="E3" s="42" t="s">
        <v>39</v>
      </c>
      <c r="F3" s="39" t="s">
        <v>39</v>
      </c>
      <c r="G3" s="39" t="s">
        <v>223</v>
      </c>
      <c r="H3" s="39" t="s">
        <v>171</v>
      </c>
      <c r="I3" s="58" t="s">
        <v>114</v>
      </c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2</v>
      </c>
      <c r="N3" s="53">
        <v>2</v>
      </c>
      <c r="O3" s="48" t="str">
        <f>'čtyřhra muži a ženy'!D12</f>
        <v>Dražný - Balšánek</v>
      </c>
      <c r="P3" s="49" t="s">
        <v>9</v>
      </c>
      <c r="Q3" s="48" t="str">
        <f>'čtyřhra muži a ženy'!D16</f>
        <v>Machů - Holubec</v>
      </c>
      <c r="R3" s="42" t="s">
        <v>172</v>
      </c>
      <c r="S3" s="39" t="s">
        <v>174</v>
      </c>
      <c r="T3" s="39" t="s">
        <v>183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3">
        <v>3</v>
      </c>
      <c r="B4" s="48" t="str">
        <f>'čtyřhra muži a ženy'!C11</f>
        <v>Dražný - Balšánek</v>
      </c>
      <c r="C4" s="49" t="s">
        <v>9</v>
      </c>
      <c r="D4" s="11" t="str">
        <f>'čtyřhra muži a ženy'!C13</f>
        <v>------</v>
      </c>
      <c r="E4" s="42" t="s">
        <v>43</v>
      </c>
      <c r="F4" s="39" t="s">
        <v>43</v>
      </c>
      <c r="G4" s="39" t="s">
        <v>43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6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'čtyřhra muži a ženy'!D20</f>
        <v>Pokorný - Šteigl</v>
      </c>
      <c r="P4" s="49" t="s">
        <v>9</v>
      </c>
      <c r="Q4" s="11" t="str">
        <f>'čtyřhra muži a ženy'!D24</f>
        <v>Braun - Švesták</v>
      </c>
      <c r="R4" s="42" t="s">
        <v>147</v>
      </c>
      <c r="S4" s="39" t="s">
        <v>117</v>
      </c>
      <c r="T4" s="39" t="s">
        <v>178</v>
      </c>
      <c r="U4" s="39" t="s">
        <v>39</v>
      </c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6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>
      <c r="A5" s="53">
        <v>4</v>
      </c>
      <c r="B5" s="48" t="str">
        <f>'čtyřhra muži a ženy'!C15</f>
        <v>------</v>
      </c>
      <c r="C5" s="49" t="s">
        <v>9</v>
      </c>
      <c r="D5" s="11" t="str">
        <f>'čtyřhra muži a ženy'!C17</f>
        <v>Machů - Holubec</v>
      </c>
      <c r="E5" s="42" t="s">
        <v>167</v>
      </c>
      <c r="F5" s="39" t="s">
        <v>167</v>
      </c>
      <c r="G5" s="39" t="s">
        <v>167</v>
      </c>
      <c r="H5" s="39"/>
      <c r="I5" s="58"/>
      <c r="J5" s="56">
        <f t="shared" si="0"/>
        <v>0</v>
      </c>
      <c r="K5" s="26" t="s">
        <v>6</v>
      </c>
      <c r="L5" s="27">
        <f t="shared" si="1"/>
        <v>3</v>
      </c>
      <c r="N5" s="53">
        <v>4</v>
      </c>
      <c r="O5" s="48" t="str">
        <f>'čtyřhra muži a ženy'!D28</f>
        <v>Glück - Kusmič V.</v>
      </c>
      <c r="P5" s="49" t="s">
        <v>9</v>
      </c>
      <c r="Q5" s="11" t="str">
        <f>'čtyřhra muži a ženy'!D32</f>
        <v>Doušek - Skřivánek</v>
      </c>
      <c r="R5" s="42" t="s">
        <v>178</v>
      </c>
      <c r="S5" s="39" t="s">
        <v>176</v>
      </c>
      <c r="T5" s="39" t="s">
        <v>174</v>
      </c>
      <c r="U5" s="39"/>
      <c r="V5" s="58"/>
      <c r="W5" s="56">
        <f t="shared" si="2"/>
        <v>0</v>
      </c>
      <c r="X5" s="26" t="s">
        <v>6</v>
      </c>
      <c r="Y5" s="27">
        <f t="shared" si="3"/>
        <v>3</v>
      </c>
    </row>
    <row r="6" spans="1:25">
      <c r="A6" s="53">
        <v>5</v>
      </c>
      <c r="B6" s="48" t="str">
        <f>'čtyřhra muži a ženy'!C19</f>
        <v>Pokorný - Šteigl</v>
      </c>
      <c r="C6" s="49" t="s">
        <v>9</v>
      </c>
      <c r="D6" s="11" t="str">
        <f>'čtyřhra muži a ženy'!C21</f>
        <v>------</v>
      </c>
      <c r="E6" s="42" t="s">
        <v>43</v>
      </c>
      <c r="F6" s="39" t="s">
        <v>43</v>
      </c>
      <c r="G6" s="39" t="s">
        <v>43</v>
      </c>
      <c r="H6" s="39"/>
      <c r="I6" s="58"/>
      <c r="J6" s="56">
        <f t="shared" si="0"/>
        <v>3</v>
      </c>
      <c r="K6" s="26" t="s">
        <v>6</v>
      </c>
      <c r="L6" s="27">
        <f t="shared" si="1"/>
        <v>0</v>
      </c>
      <c r="N6" s="53">
        <v>5</v>
      </c>
      <c r="O6" s="48" t="str">
        <f>'čtyřhra muži a ženy'!D36</f>
        <v xml:space="preserve">Kašník - Šolle </v>
      </c>
      <c r="P6" s="49" t="s">
        <v>9</v>
      </c>
      <c r="Q6" s="11" t="str">
        <f>'čtyřhra muži a ženy'!D40</f>
        <v>Švesták A. - Šmíd</v>
      </c>
      <c r="R6" s="42" t="s">
        <v>170</v>
      </c>
      <c r="S6" s="39" t="s">
        <v>147</v>
      </c>
      <c r="T6" s="39" t="s">
        <v>169</v>
      </c>
      <c r="U6" s="39" t="s">
        <v>183</v>
      </c>
      <c r="V6" s="58" t="s">
        <v>39</v>
      </c>
      <c r="W6" s="56">
        <f t="shared" si="2"/>
        <v>3</v>
      </c>
      <c r="X6" s="26" t="s">
        <v>6</v>
      </c>
      <c r="Y6" s="27">
        <f t="shared" si="3"/>
        <v>2</v>
      </c>
    </row>
    <row r="7" spans="1:25">
      <c r="A7" s="53">
        <v>6</v>
      </c>
      <c r="B7" s="48" t="str">
        <f>'čtyřhra muži a ženy'!C23</f>
        <v>------</v>
      </c>
      <c r="C7" s="49" t="s">
        <v>9</v>
      </c>
      <c r="D7" s="11" t="str">
        <f>'čtyřhra muži a ženy'!C25</f>
        <v>Braun - Švesták</v>
      </c>
      <c r="E7" s="42" t="s">
        <v>167</v>
      </c>
      <c r="F7" s="39" t="s">
        <v>167</v>
      </c>
      <c r="G7" s="39" t="s">
        <v>167</v>
      </c>
      <c r="H7" s="39"/>
      <c r="I7" s="58"/>
      <c r="J7" s="56">
        <f t="shared" si="0"/>
        <v>0</v>
      </c>
      <c r="K7" s="26" t="s">
        <v>6</v>
      </c>
      <c r="L7" s="27">
        <f t="shared" si="1"/>
        <v>3</v>
      </c>
      <c r="N7" s="53">
        <v>6</v>
      </c>
      <c r="O7" s="48" t="str">
        <f>'čtyřhra muži a ženy'!D44</f>
        <v>Pavela - Kusmič</v>
      </c>
      <c r="P7" s="49" t="s">
        <v>9</v>
      </c>
      <c r="Q7" s="11" t="str">
        <f>'čtyřhra muži a ženy'!D48</f>
        <v>Šafář - Opanasiuk</v>
      </c>
      <c r="R7" s="42" t="s">
        <v>175</v>
      </c>
      <c r="S7" s="39" t="s">
        <v>42</v>
      </c>
      <c r="T7" s="39" t="s">
        <v>170</v>
      </c>
      <c r="U7" s="39"/>
      <c r="V7" s="58"/>
      <c r="W7" s="56">
        <f t="shared" si="2"/>
        <v>0</v>
      </c>
      <c r="X7" s="26" t="s">
        <v>6</v>
      </c>
      <c r="Y7" s="27">
        <f t="shared" si="3"/>
        <v>3</v>
      </c>
    </row>
    <row r="8" spans="1:25">
      <c r="A8" s="53">
        <v>7</v>
      </c>
      <c r="B8" s="48" t="str">
        <f>'čtyřhra muži a ženy'!C27</f>
        <v>Glück - Kusmič V.</v>
      </c>
      <c r="C8" s="49" t="s">
        <v>9</v>
      </c>
      <c r="D8" s="11" t="str">
        <f>'čtyřhra muži a ženy'!C29</f>
        <v>------</v>
      </c>
      <c r="E8" s="42" t="s">
        <v>43</v>
      </c>
      <c r="F8" s="39" t="s">
        <v>43</v>
      </c>
      <c r="G8" s="39" t="s">
        <v>43</v>
      </c>
      <c r="H8" s="39"/>
      <c r="I8" s="58"/>
      <c r="J8" s="56">
        <f t="shared" si="0"/>
        <v>3</v>
      </c>
      <c r="K8" s="26" t="s">
        <v>6</v>
      </c>
      <c r="L8" s="27">
        <f t="shared" si="1"/>
        <v>0</v>
      </c>
      <c r="N8" s="53">
        <v>7</v>
      </c>
      <c r="O8" s="48" t="str">
        <f>'čtyřhra muži a ženy'!D52</f>
        <v>Benek - Vejmola</v>
      </c>
      <c r="P8" s="49" t="s">
        <v>9</v>
      </c>
      <c r="Q8" s="11" t="str">
        <f>'čtyřhra muži a ženy'!D56</f>
        <v>Palásek - Sléžka</v>
      </c>
      <c r="R8" s="63" t="s">
        <v>178</v>
      </c>
      <c r="S8" s="64" t="s">
        <v>183</v>
      </c>
      <c r="T8" s="64" t="s">
        <v>116</v>
      </c>
      <c r="U8" s="64" t="s">
        <v>180</v>
      </c>
      <c r="V8" s="65" t="s">
        <v>39</v>
      </c>
      <c r="W8" s="56">
        <f t="shared" si="2"/>
        <v>3</v>
      </c>
      <c r="X8" s="26" t="s">
        <v>6</v>
      </c>
      <c r="Y8" s="27">
        <f t="shared" si="3"/>
        <v>2</v>
      </c>
    </row>
    <row r="9" spans="1:25" ht="13.8" thickBot="1">
      <c r="A9" s="53">
        <v>8</v>
      </c>
      <c r="B9" s="48" t="str">
        <f>'čtyřhra muži a ženy'!C31</f>
        <v>------</v>
      </c>
      <c r="C9" s="49" t="s">
        <v>9</v>
      </c>
      <c r="D9" s="11" t="str">
        <f>'čtyřhra muži a ženy'!C33</f>
        <v>Doušek - Skřivánek</v>
      </c>
      <c r="E9" s="42" t="s">
        <v>167</v>
      </c>
      <c r="F9" s="39" t="s">
        <v>167</v>
      </c>
      <c r="G9" s="39" t="s">
        <v>167</v>
      </c>
      <c r="H9" s="39"/>
      <c r="I9" s="58"/>
      <c r="J9" s="56">
        <f t="shared" si="0"/>
        <v>0</v>
      </c>
      <c r="K9" s="26" t="s">
        <v>6</v>
      </c>
      <c r="L9" s="27">
        <f t="shared" si="1"/>
        <v>3</v>
      </c>
      <c r="N9" s="54">
        <v>8</v>
      </c>
      <c r="O9" s="59" t="str">
        <f>'čtyřhra muži a ženy'!D60</f>
        <v>Hradil - Večeř</v>
      </c>
      <c r="P9" s="60" t="s">
        <v>9</v>
      </c>
      <c r="Q9" s="12" t="str">
        <f>'čtyřhra muži a ženy'!D64</f>
        <v>Sedláček - Janík</v>
      </c>
      <c r="R9" s="43" t="s">
        <v>174</v>
      </c>
      <c r="S9" s="44" t="s">
        <v>42</v>
      </c>
      <c r="T9" s="44" t="s">
        <v>42</v>
      </c>
      <c r="U9" s="44"/>
      <c r="V9" s="61"/>
      <c r="W9" s="62">
        <f t="shared" si="2"/>
        <v>0</v>
      </c>
      <c r="X9" s="29" t="s">
        <v>6</v>
      </c>
      <c r="Y9" s="30">
        <f t="shared" si="3"/>
        <v>3</v>
      </c>
    </row>
    <row r="10" spans="1:25" ht="13.8" thickBot="1">
      <c r="A10" s="53">
        <v>9</v>
      </c>
      <c r="B10" s="48" t="str">
        <f>'čtyřhra muži a ženy'!C35</f>
        <v xml:space="preserve">Kašník - Šolle </v>
      </c>
      <c r="C10" s="49" t="s">
        <v>9</v>
      </c>
      <c r="D10" s="11" t="str">
        <f>'čtyřhra muži a ženy'!C37</f>
        <v>------</v>
      </c>
      <c r="E10" s="42" t="s">
        <v>43</v>
      </c>
      <c r="F10" s="39" t="s">
        <v>43</v>
      </c>
      <c r="G10" s="39" t="s">
        <v>43</v>
      </c>
      <c r="H10" s="39"/>
      <c r="I10" s="58"/>
      <c r="J10" s="56">
        <f t="shared" si="0"/>
        <v>3</v>
      </c>
      <c r="K10" s="26" t="s">
        <v>6</v>
      </c>
      <c r="L10" s="27">
        <f t="shared" si="1"/>
        <v>0</v>
      </c>
      <c r="N10" s="228" t="s">
        <v>23</v>
      </c>
      <c r="O10" s="228"/>
      <c r="P10" s="228"/>
      <c r="Q10" s="228"/>
      <c r="R10" s="229"/>
      <c r="S10" s="229"/>
      <c r="T10" s="229"/>
      <c r="U10" s="229"/>
      <c r="V10" s="229"/>
      <c r="W10" s="229"/>
      <c r="X10" s="229"/>
      <c r="Y10" s="229"/>
    </row>
    <row r="11" spans="1:25">
      <c r="A11" s="53">
        <v>10</v>
      </c>
      <c r="B11" s="48" t="str">
        <f>'čtyřhra muži a ženy'!C39</f>
        <v>Švesták A. - Šmíd</v>
      </c>
      <c r="C11" s="49" t="s">
        <v>9</v>
      </c>
      <c r="D11" s="11" t="str">
        <f>'čtyřhra muži a ženy'!C41</f>
        <v>Jemelka - Štefanišin</v>
      </c>
      <c r="E11" s="42" t="s">
        <v>171</v>
      </c>
      <c r="F11" s="39" t="s">
        <v>39</v>
      </c>
      <c r="G11" s="39" t="s">
        <v>42</v>
      </c>
      <c r="H11" s="39" t="s">
        <v>147</v>
      </c>
      <c r="I11" s="58" t="s">
        <v>40</v>
      </c>
      <c r="J11" s="56">
        <f t="shared" si="0"/>
        <v>3</v>
      </c>
      <c r="K11" s="26" t="s">
        <v>6</v>
      </c>
      <c r="L11" s="27">
        <f t="shared" si="1"/>
        <v>2</v>
      </c>
      <c r="N11" s="50">
        <v>1</v>
      </c>
      <c r="O11" s="51" t="str">
        <f>'čtyřhra muži a ženy'!E6</f>
        <v>Aberl - Štěpánek</v>
      </c>
      <c r="P11" s="52" t="s">
        <v>9</v>
      </c>
      <c r="Q11" s="69" t="str">
        <f>'čtyřhra muži a ženy'!E14</f>
        <v>Machů - Holubec</v>
      </c>
      <c r="R11" s="66" t="s">
        <v>116</v>
      </c>
      <c r="S11" s="41" t="s">
        <v>147</v>
      </c>
      <c r="T11" s="41" t="s">
        <v>180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6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3">
        <v>11</v>
      </c>
      <c r="B12" s="48" t="str">
        <f>'čtyřhra muži a ženy'!C43</f>
        <v>Pavela - Kusmič</v>
      </c>
      <c r="C12" s="49" t="s">
        <v>9</v>
      </c>
      <c r="D12" s="11" t="str">
        <f>'čtyřhra muži a ženy'!C45</f>
        <v>------</v>
      </c>
      <c r="E12" s="42" t="s">
        <v>43</v>
      </c>
      <c r="F12" s="39" t="s">
        <v>43</v>
      </c>
      <c r="G12" s="39" t="s">
        <v>43</v>
      </c>
      <c r="H12" s="39"/>
      <c r="I12" s="58"/>
      <c r="J12" s="56">
        <f t="shared" si="0"/>
        <v>3</v>
      </c>
      <c r="K12" s="26" t="s">
        <v>6</v>
      </c>
      <c r="L12" s="27">
        <f t="shared" si="1"/>
        <v>0</v>
      </c>
      <c r="N12" s="53">
        <v>2</v>
      </c>
      <c r="O12" s="48" t="str">
        <f>'čtyřhra muži a ženy'!E22</f>
        <v>Pokorný - Šteigl</v>
      </c>
      <c r="P12" s="49" t="s">
        <v>9</v>
      </c>
      <c r="Q12" s="70" t="str">
        <f>'čtyřhra muži a ženy'!E30</f>
        <v>Doušek - Skřivánek</v>
      </c>
      <c r="R12" s="67" t="s">
        <v>175</v>
      </c>
      <c r="S12" s="39" t="s">
        <v>170</v>
      </c>
      <c r="T12" s="39" t="s">
        <v>179</v>
      </c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6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>
      <c r="A13" s="53">
        <v>12</v>
      </c>
      <c r="B13" s="48" t="str">
        <f>'čtyřhra muži a ženy'!C47</f>
        <v>------</v>
      </c>
      <c r="C13" s="49" t="s">
        <v>9</v>
      </c>
      <c r="D13" s="11" t="str">
        <f>'čtyřhra muži a ženy'!C49</f>
        <v>Šafář - Opanasiuk</v>
      </c>
      <c r="E13" s="42" t="s">
        <v>167</v>
      </c>
      <c r="F13" s="39" t="s">
        <v>167</v>
      </c>
      <c r="G13" s="39" t="s">
        <v>167</v>
      </c>
      <c r="H13" s="39"/>
      <c r="I13" s="58"/>
      <c r="J13" s="56">
        <f t="shared" si="0"/>
        <v>0</v>
      </c>
      <c r="K13" s="26" t="s">
        <v>6</v>
      </c>
      <c r="L13" s="27">
        <f t="shared" si="1"/>
        <v>3</v>
      </c>
      <c r="N13" s="53">
        <v>3</v>
      </c>
      <c r="O13" s="48" t="str">
        <f>'čtyřhra muži a ženy'!E38</f>
        <v xml:space="preserve">Kašník - Šolle </v>
      </c>
      <c r="P13" s="49" t="s">
        <v>9</v>
      </c>
      <c r="Q13" s="70" t="str">
        <f>'čtyřhra muži a ženy'!E46</f>
        <v>Šafář - Opanasiuk</v>
      </c>
      <c r="R13" s="67" t="s">
        <v>170</v>
      </c>
      <c r="S13" s="39" t="s">
        <v>39</v>
      </c>
      <c r="T13" s="39" t="s">
        <v>174</v>
      </c>
      <c r="U13" s="39" t="s">
        <v>42</v>
      </c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1</v>
      </c>
      <c r="X13" s="26" t="s">
        <v>6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8" thickBot="1">
      <c r="A14" s="53">
        <v>13</v>
      </c>
      <c r="B14" s="48" t="str">
        <f>'čtyřhra muži a ženy'!C51</f>
        <v>Benek - Vejmola</v>
      </c>
      <c r="C14" s="49" t="s">
        <v>9</v>
      </c>
      <c r="D14" s="11" t="str">
        <f>'čtyřhra muži a ženy'!C53</f>
        <v>------</v>
      </c>
      <c r="E14" s="42" t="s">
        <v>43</v>
      </c>
      <c r="F14" s="39" t="s">
        <v>43</v>
      </c>
      <c r="G14" s="39" t="s">
        <v>43</v>
      </c>
      <c r="H14" s="39"/>
      <c r="I14" s="58"/>
      <c r="J14" s="56">
        <f t="shared" si="0"/>
        <v>3</v>
      </c>
      <c r="K14" s="26" t="s">
        <v>6</v>
      </c>
      <c r="L14" s="27">
        <f t="shared" si="1"/>
        <v>0</v>
      </c>
      <c r="N14" s="54">
        <v>4</v>
      </c>
      <c r="O14" s="59" t="str">
        <f>'čtyřhra muži a ženy'!E54</f>
        <v>Benek - Vejmola</v>
      </c>
      <c r="P14" s="60" t="s">
        <v>9</v>
      </c>
      <c r="Q14" s="71" t="str">
        <f>'čtyřhra muži a ženy'!E62</f>
        <v>Sedláček - Janík</v>
      </c>
      <c r="R14" s="68" t="s">
        <v>42</v>
      </c>
      <c r="S14" s="44" t="s">
        <v>171</v>
      </c>
      <c r="T14" s="44" t="s">
        <v>39</v>
      </c>
      <c r="U14" s="44" t="s">
        <v>42</v>
      </c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1</v>
      </c>
      <c r="X14" s="29" t="s">
        <v>6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8" thickBot="1">
      <c r="A15" s="53">
        <v>14</v>
      </c>
      <c r="B15" s="48" t="str">
        <f>'čtyřhra muži a ženy'!C55</f>
        <v>------</v>
      </c>
      <c r="C15" s="49" t="s">
        <v>9</v>
      </c>
      <c r="D15" s="11" t="str">
        <f>'čtyřhra muži a ženy'!C57</f>
        <v>Palásek - Sléžka</v>
      </c>
      <c r="E15" s="42" t="s">
        <v>167</v>
      </c>
      <c r="F15" s="39" t="s">
        <v>167</v>
      </c>
      <c r="G15" s="39" t="s">
        <v>167</v>
      </c>
      <c r="H15" s="39"/>
      <c r="I15" s="58"/>
      <c r="J15" s="56">
        <f t="shared" si="0"/>
        <v>0</v>
      </c>
      <c r="K15" s="26" t="s">
        <v>6</v>
      </c>
      <c r="L15" s="27">
        <f t="shared" si="1"/>
        <v>3</v>
      </c>
      <c r="N15" s="228" t="s">
        <v>24</v>
      </c>
      <c r="O15" s="228"/>
      <c r="P15" s="228"/>
      <c r="Q15" s="228"/>
      <c r="R15" s="229"/>
      <c r="S15" s="229"/>
      <c r="T15" s="229"/>
      <c r="U15" s="229"/>
      <c r="V15" s="229"/>
      <c r="W15" s="229"/>
      <c r="X15" s="229"/>
      <c r="Y15" s="229"/>
    </row>
    <row r="16" spans="1:25">
      <c r="A16" s="53">
        <v>15</v>
      </c>
      <c r="B16" s="48" t="str">
        <f>'čtyřhra muži a ženy'!C59</f>
        <v>Hradil - Večeř</v>
      </c>
      <c r="C16" s="49" t="s">
        <v>9</v>
      </c>
      <c r="D16" s="11" t="str">
        <f>'čtyřhra muži a ženy'!C61</f>
        <v>Zuština - Vlček</v>
      </c>
      <c r="E16" s="42" t="s">
        <v>170</v>
      </c>
      <c r="F16" s="39" t="s">
        <v>42</v>
      </c>
      <c r="G16" s="39" t="s">
        <v>213</v>
      </c>
      <c r="H16" s="39" t="s">
        <v>116</v>
      </c>
      <c r="I16" s="58" t="s">
        <v>114</v>
      </c>
      <c r="J16" s="56">
        <f t="shared" si="0"/>
        <v>3</v>
      </c>
      <c r="K16" s="26" t="s">
        <v>6</v>
      </c>
      <c r="L16" s="27">
        <f t="shared" si="1"/>
        <v>2</v>
      </c>
      <c r="N16" s="50">
        <v>1</v>
      </c>
      <c r="O16" s="51" t="str">
        <f>'čtyřhra muži a ženy'!F10</f>
        <v>Aberl - Štěpánek</v>
      </c>
      <c r="P16" s="52" t="s">
        <v>9</v>
      </c>
      <c r="Q16" s="69" t="str">
        <f>'čtyřhra muži a ženy'!F26</f>
        <v>Doušek - Skřivánek</v>
      </c>
      <c r="R16" s="66" t="s">
        <v>178</v>
      </c>
      <c r="S16" s="41" t="s">
        <v>171</v>
      </c>
      <c r="T16" s="41" t="s">
        <v>170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6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8" thickBot="1">
      <c r="A17" s="54">
        <v>16</v>
      </c>
      <c r="B17" s="59" t="str">
        <f>'čtyřhra muži a ženy'!C63</f>
        <v>------</v>
      </c>
      <c r="C17" s="60" t="s">
        <v>9</v>
      </c>
      <c r="D17" s="12" t="str">
        <f>'čtyřhra muži a ženy'!C65</f>
        <v>Sedláček - Janík</v>
      </c>
      <c r="E17" s="43" t="s">
        <v>167</v>
      </c>
      <c r="F17" s="44" t="s">
        <v>167</v>
      </c>
      <c r="G17" s="44" t="s">
        <v>167</v>
      </c>
      <c r="H17" s="44"/>
      <c r="I17" s="61"/>
      <c r="J17" s="62">
        <f t="shared" si="0"/>
        <v>0</v>
      </c>
      <c r="K17" s="29" t="s">
        <v>6</v>
      </c>
      <c r="L17" s="30">
        <f t="shared" si="1"/>
        <v>3</v>
      </c>
      <c r="N17" s="54">
        <v>2</v>
      </c>
      <c r="O17" s="59" t="str">
        <f>'čtyřhra muži a ženy'!F42</f>
        <v>Šafář - Opanasiuk</v>
      </c>
      <c r="P17" s="60" t="s">
        <v>9</v>
      </c>
      <c r="Q17" s="71" t="str">
        <f>'čtyřhra muži a ženy'!F58</f>
        <v>Sedláček - Janík</v>
      </c>
      <c r="R17" s="68" t="s">
        <v>178</v>
      </c>
      <c r="S17" s="44" t="s">
        <v>39</v>
      </c>
      <c r="T17" s="44" t="s">
        <v>179</v>
      </c>
      <c r="U17" s="44" t="s">
        <v>147</v>
      </c>
      <c r="V17" s="61" t="s">
        <v>170</v>
      </c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2</v>
      </c>
      <c r="X17" s="29" t="s">
        <v>6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8" thickBot="1">
      <c r="N18" s="228" t="s">
        <v>25</v>
      </c>
      <c r="O18" s="228"/>
      <c r="P18" s="228"/>
      <c r="Q18" s="228"/>
      <c r="R18" s="229"/>
      <c r="S18" s="229"/>
      <c r="T18" s="229"/>
      <c r="U18" s="229"/>
      <c r="V18" s="229"/>
      <c r="W18" s="229"/>
      <c r="X18" s="229"/>
      <c r="Y18" s="229"/>
    </row>
    <row r="19" spans="1:25" ht="13.8" thickBot="1">
      <c r="N19" s="93">
        <v>1</v>
      </c>
      <c r="O19" s="94" t="str">
        <f>'čtyřhra muži a ženy'!G18</f>
        <v>Doušek - Skřivánek</v>
      </c>
      <c r="P19" s="95" t="s">
        <v>9</v>
      </c>
      <c r="Q19" s="96" t="str">
        <f>'čtyřhra muži a ženy'!G50</f>
        <v>Sedláček - Janík</v>
      </c>
      <c r="R19" s="97" t="s">
        <v>148</v>
      </c>
      <c r="S19" s="98" t="s">
        <v>40</v>
      </c>
      <c r="T19" s="98" t="s">
        <v>40</v>
      </c>
      <c r="U19" s="98"/>
      <c r="V19" s="99"/>
      <c r="W19" s="10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01" t="s">
        <v>6</v>
      </c>
      <c r="Y19" s="10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V11" sqref="V11"/>
    </sheetView>
  </sheetViews>
  <sheetFormatPr defaultColWidth="9.21875" defaultRowHeight="13.2"/>
  <cols>
    <col min="1" max="1" width="4.44140625" customWidth="1"/>
    <col min="2" max="2" width="18.77734375" customWidth="1"/>
    <col min="3" max="3" width="2.77734375" style="1" customWidth="1"/>
    <col min="4" max="4" width="18.77734375" customWidth="1"/>
    <col min="5" max="12" width="2.77734375" customWidth="1"/>
    <col min="13" max="13" width="3.77734375" customWidth="1"/>
    <col min="14" max="14" width="4.44140625" customWidth="1"/>
    <col min="15" max="15" width="18.77734375" customWidth="1"/>
    <col min="16" max="16" width="2.77734375" customWidth="1"/>
    <col min="17" max="17" width="18.77734375" customWidth="1"/>
    <col min="18" max="25" width="2.77734375" customWidth="1"/>
  </cols>
  <sheetData>
    <row r="1" spans="1:25" ht="13.8" thickBot="1">
      <c r="A1" s="229" t="s">
        <v>21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N1" s="229" t="s">
        <v>22</v>
      </c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</row>
    <row r="2" spans="1:25">
      <c r="A2" s="50">
        <v>1</v>
      </c>
      <c r="B2" s="51" t="str">
        <f>'čtyřhra mix'!C3</f>
        <v>Palásek - Glücková L.</v>
      </c>
      <c r="C2" s="52" t="s">
        <v>9</v>
      </c>
      <c r="D2" s="10" t="str">
        <f>'čtyřhra mix'!C5</f>
        <v>------</v>
      </c>
      <c r="E2" s="40" t="s">
        <v>43</v>
      </c>
      <c r="F2" s="41" t="s">
        <v>43</v>
      </c>
      <c r="G2" s="41" t="s">
        <v>43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6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'čtyřhra mix'!D4</f>
        <v>Palásek - Glücková L.</v>
      </c>
      <c r="P2" s="52" t="s">
        <v>9</v>
      </c>
      <c r="Q2" s="10" t="str">
        <f>'čtyřhra mix'!D8</f>
        <v>Šolle - Švestáková</v>
      </c>
      <c r="R2" s="40" t="s">
        <v>147</v>
      </c>
      <c r="S2" s="41" t="s">
        <v>169</v>
      </c>
      <c r="T2" s="41" t="s">
        <v>176</v>
      </c>
      <c r="U2" s="41" t="s">
        <v>169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>
      <c r="A3" s="53">
        <v>2</v>
      </c>
      <c r="B3" s="48" t="str">
        <f>'čtyřhra mix'!C7</f>
        <v>------</v>
      </c>
      <c r="C3" s="49" t="s">
        <v>9</v>
      </c>
      <c r="D3" s="11" t="str">
        <f>'čtyřhra mix'!C9</f>
        <v>Šolle - Švestáková</v>
      </c>
      <c r="E3" s="42" t="s">
        <v>167</v>
      </c>
      <c r="F3" s="39" t="s">
        <v>167</v>
      </c>
      <c r="G3" s="39" t="s">
        <v>167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>
        <f>'čtyřhra mix'!D12</f>
        <v>0</v>
      </c>
      <c r="P3" s="49" t="s">
        <v>9</v>
      </c>
      <c r="Q3" s="48" t="str">
        <f>'čtyřhra mix'!D16</f>
        <v>Švesták D. - Solařová</v>
      </c>
      <c r="R3" s="42" t="s">
        <v>116</v>
      </c>
      <c r="S3" s="39" t="s">
        <v>170</v>
      </c>
      <c r="T3" s="39" t="s">
        <v>170</v>
      </c>
      <c r="U3" s="39" t="s">
        <v>42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3">
        <v>3</v>
      </c>
      <c r="B4" s="48" t="str">
        <f>'čtyřhra mix'!C11</f>
        <v>Aberl - Ondrejková</v>
      </c>
      <c r="C4" s="49" t="s">
        <v>9</v>
      </c>
      <c r="D4" s="11" t="str">
        <f>'čtyřhra mix'!C13</f>
        <v>------</v>
      </c>
      <c r="E4" s="42" t="s">
        <v>43</v>
      </c>
      <c r="F4" s="39" t="s">
        <v>43</v>
      </c>
      <c r="G4" s="39" t="s">
        <v>43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6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'čtyřhra mix'!D20</f>
        <v>Skřivánek - Mazalová</v>
      </c>
      <c r="P4" s="49" t="s">
        <v>9</v>
      </c>
      <c r="Q4" s="11" t="str">
        <f>'čtyřhra mix'!D24</f>
        <v>Pavela - Glücková R.</v>
      </c>
      <c r="R4" s="42" t="s">
        <v>169</v>
      </c>
      <c r="S4" s="39" t="s">
        <v>148</v>
      </c>
      <c r="T4" s="39" t="s">
        <v>42</v>
      </c>
      <c r="U4" s="39" t="s">
        <v>182</v>
      </c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6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ht="13.8" thickBot="1">
      <c r="A5" s="53">
        <v>4</v>
      </c>
      <c r="B5" s="48" t="str">
        <f>'čtyřhra mix'!C15</f>
        <v>------</v>
      </c>
      <c r="C5" s="49" t="s">
        <v>9</v>
      </c>
      <c r="D5" s="11" t="str">
        <f>'čtyřhra mix'!C17</f>
        <v>Švesták D. - Solařová</v>
      </c>
      <c r="E5" s="42" t="s">
        <v>167</v>
      </c>
      <c r="F5" s="39" t="s">
        <v>167</v>
      </c>
      <c r="G5" s="39" t="s">
        <v>167</v>
      </c>
      <c r="H5" s="39"/>
      <c r="I5" s="58"/>
      <c r="J5" s="56">
        <f t="shared" si="0"/>
        <v>0</v>
      </c>
      <c r="K5" s="26" t="s">
        <v>6</v>
      </c>
      <c r="L5" s="27">
        <f t="shared" si="1"/>
        <v>3</v>
      </c>
      <c r="N5" s="54">
        <v>4</v>
      </c>
      <c r="O5" s="59" t="str">
        <f>'čtyřhra mix'!D28</f>
        <v>Šmíd - Zittová</v>
      </c>
      <c r="P5" s="60" t="s">
        <v>9</v>
      </c>
      <c r="Q5" s="12" t="str">
        <f>'čtyřhra mix'!D32</f>
        <v xml:space="preserve">Opanasiuk - Skokanová </v>
      </c>
      <c r="R5" s="43" t="s">
        <v>170</v>
      </c>
      <c r="S5" s="44" t="s">
        <v>170</v>
      </c>
      <c r="T5" s="44" t="s">
        <v>39</v>
      </c>
      <c r="U5" s="44" t="s">
        <v>42</v>
      </c>
      <c r="V5" s="61"/>
      <c r="W5" s="62">
        <f t="shared" si="2"/>
        <v>1</v>
      </c>
      <c r="X5" s="29" t="s">
        <v>6</v>
      </c>
      <c r="Y5" s="30">
        <f t="shared" si="3"/>
        <v>3</v>
      </c>
    </row>
    <row r="6" spans="1:25" ht="13.8" thickBot="1">
      <c r="A6" s="53">
        <v>5</v>
      </c>
      <c r="B6" s="48" t="str">
        <f>'čtyřhra mix'!C19</f>
        <v>Skřivánek - Mazalová</v>
      </c>
      <c r="C6" s="49" t="s">
        <v>9</v>
      </c>
      <c r="D6" s="11" t="str">
        <f>'čtyřhra mix'!C21</f>
        <v>------</v>
      </c>
      <c r="E6" s="42" t="s">
        <v>43</v>
      </c>
      <c r="F6" s="39" t="s">
        <v>43</v>
      </c>
      <c r="G6" s="39" t="s">
        <v>43</v>
      </c>
      <c r="H6" s="39"/>
      <c r="I6" s="58"/>
      <c r="J6" s="56">
        <f t="shared" si="0"/>
        <v>3</v>
      </c>
      <c r="K6" s="26" t="s">
        <v>6</v>
      </c>
      <c r="L6" s="27">
        <f t="shared" si="1"/>
        <v>0</v>
      </c>
      <c r="N6" s="228" t="s">
        <v>23</v>
      </c>
      <c r="O6" s="228"/>
      <c r="P6" s="228"/>
      <c r="Q6" s="228"/>
      <c r="R6" s="229"/>
      <c r="S6" s="229"/>
      <c r="T6" s="229"/>
      <c r="U6" s="229"/>
      <c r="V6" s="229"/>
      <c r="W6" s="229"/>
      <c r="X6" s="229"/>
      <c r="Y6" s="229"/>
    </row>
    <row r="7" spans="1:25">
      <c r="A7" s="53">
        <v>6</v>
      </c>
      <c r="B7" s="48" t="str">
        <f>'čtyřhra mix'!C23</f>
        <v>Pavela - Glücková R.</v>
      </c>
      <c r="C7" s="49" t="s">
        <v>9</v>
      </c>
      <c r="D7" s="11" t="str">
        <f>'čtyřhra mix'!C25</f>
        <v>Švesták A. - Uvízlová</v>
      </c>
      <c r="E7" s="42" t="s">
        <v>39</v>
      </c>
      <c r="F7" s="39" t="s">
        <v>169</v>
      </c>
      <c r="G7" s="39" t="s">
        <v>175</v>
      </c>
      <c r="H7" s="39" t="s">
        <v>114</v>
      </c>
      <c r="I7" s="58"/>
      <c r="J7" s="56">
        <f t="shared" si="0"/>
        <v>3</v>
      </c>
      <c r="K7" s="26" t="s">
        <v>6</v>
      </c>
      <c r="L7" s="27">
        <f t="shared" si="1"/>
        <v>1</v>
      </c>
      <c r="N7" s="50">
        <v>1</v>
      </c>
      <c r="O7" s="51" t="str">
        <f>'čtyřhra mix'!E6</f>
        <v>Palásek - Glücková L.</v>
      </c>
      <c r="P7" s="52" t="s">
        <v>9</v>
      </c>
      <c r="Q7" s="69" t="str">
        <f>'čtyřhra mix'!E14</f>
        <v>Švesták D. - Solařová</v>
      </c>
      <c r="R7" s="66" t="s">
        <v>180</v>
      </c>
      <c r="S7" s="41" t="s">
        <v>115</v>
      </c>
      <c r="T7" s="41" t="s">
        <v>117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6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8" thickBot="1">
      <c r="A8" s="53">
        <v>7</v>
      </c>
      <c r="B8" s="48" t="str">
        <f>'čtyřhra mix'!C27</f>
        <v>Šmíd - Zittová</v>
      </c>
      <c r="C8" s="49" t="s">
        <v>9</v>
      </c>
      <c r="D8" s="11" t="str">
        <f>'čtyřhra mix'!C29</f>
        <v>------</v>
      </c>
      <c r="E8" s="42" t="s">
        <v>43</v>
      </c>
      <c r="F8" s="39" t="s">
        <v>43</v>
      </c>
      <c r="G8" s="39" t="s">
        <v>43</v>
      </c>
      <c r="H8" s="39"/>
      <c r="I8" s="58"/>
      <c r="J8" s="56">
        <f t="shared" si="0"/>
        <v>3</v>
      </c>
      <c r="K8" s="26" t="s">
        <v>6</v>
      </c>
      <c r="L8" s="27">
        <f t="shared" si="1"/>
        <v>0</v>
      </c>
      <c r="N8" s="54">
        <v>2</v>
      </c>
      <c r="O8" s="59" t="str">
        <f>'čtyřhra mix'!E22</f>
        <v>Skřivánek - Mazalová</v>
      </c>
      <c r="P8" s="60" t="s">
        <v>9</v>
      </c>
      <c r="Q8" s="71" t="str">
        <f>'čtyřhra mix'!E30</f>
        <v xml:space="preserve">Opanasiuk - Skokanová </v>
      </c>
      <c r="R8" s="68" t="s">
        <v>116</v>
      </c>
      <c r="S8" s="44" t="s">
        <v>169</v>
      </c>
      <c r="T8" s="44" t="s">
        <v>147</v>
      </c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6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0</v>
      </c>
    </row>
    <row r="9" spans="1:25" ht="13.8" thickBot="1">
      <c r="A9" s="54">
        <v>8</v>
      </c>
      <c r="B9" s="59" t="str">
        <f>'čtyřhra mix'!C31</f>
        <v>------</v>
      </c>
      <c r="C9" s="60" t="s">
        <v>9</v>
      </c>
      <c r="D9" s="12" t="str">
        <f>'čtyřhra mix'!C33</f>
        <v xml:space="preserve">Opanasiuk - Skokanová </v>
      </c>
      <c r="E9" s="43" t="s">
        <v>167</v>
      </c>
      <c r="F9" s="44" t="s">
        <v>167</v>
      </c>
      <c r="G9" s="44" t="s">
        <v>167</v>
      </c>
      <c r="H9" s="44"/>
      <c r="I9" s="61"/>
      <c r="J9" s="62">
        <f t="shared" si="0"/>
        <v>0</v>
      </c>
      <c r="K9" s="29" t="s">
        <v>6</v>
      </c>
      <c r="L9" s="30">
        <f t="shared" si="1"/>
        <v>3</v>
      </c>
      <c r="N9" s="228" t="s">
        <v>37</v>
      </c>
      <c r="O9" s="228"/>
      <c r="P9" s="228"/>
      <c r="Q9" s="228"/>
      <c r="R9" s="229"/>
      <c r="S9" s="229"/>
      <c r="T9" s="229"/>
      <c r="U9" s="229"/>
      <c r="V9" s="229"/>
      <c r="W9" s="229"/>
      <c r="X9" s="229"/>
      <c r="Y9" s="229"/>
    </row>
    <row r="10" spans="1:25" ht="13.8" thickBot="1">
      <c r="N10" s="93">
        <v>1</v>
      </c>
      <c r="O10" s="94" t="str">
        <f>'čtyřhra mix'!F10</f>
        <v>Palásek - Glücková L.</v>
      </c>
      <c r="P10" s="95" t="s">
        <v>9</v>
      </c>
      <c r="Q10" s="96" t="str">
        <f>'čtyřhra mix'!F26</f>
        <v>Skřivánek - Mazalová</v>
      </c>
      <c r="R10" s="97" t="s">
        <v>171</v>
      </c>
      <c r="S10" s="98" t="s">
        <v>174</v>
      </c>
      <c r="T10" s="98" t="s">
        <v>39</v>
      </c>
      <c r="U10" s="98" t="s">
        <v>116</v>
      </c>
      <c r="V10" s="99" t="s">
        <v>176</v>
      </c>
      <c r="W10" s="100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2</v>
      </c>
      <c r="X10" s="101" t="s">
        <v>6</v>
      </c>
      <c r="Y10" s="102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U157"/>
  <sheetViews>
    <sheetView zoomScaleNormal="75" zoomScaleSheetLayoutView="100" workbookViewId="0">
      <selection activeCell="B1" sqref="B1:AG1"/>
    </sheetView>
  </sheetViews>
  <sheetFormatPr defaultRowHeight="13.2"/>
  <cols>
    <col min="1" max="1" width="3.77734375" style="86" customWidth="1"/>
    <col min="2" max="2" width="2" style="2" customWidth="1"/>
    <col min="3" max="3" width="20.77734375" style="2" customWidth="1"/>
    <col min="4" max="18" width="2" style="2" customWidth="1"/>
    <col min="19" max="19" width="5.77734375" style="2" customWidth="1"/>
    <col min="20" max="20" width="5.77734375" style="20" customWidth="1"/>
    <col min="21" max="22" width="2.5546875" style="2" customWidth="1"/>
    <col min="23" max="23" width="18.77734375" style="9" customWidth="1"/>
    <col min="24" max="24" width="2.77734375" style="3" customWidth="1"/>
    <col min="25" max="25" width="18.77734375" style="9" customWidth="1"/>
    <col min="26" max="30" width="2.77734375" style="3" customWidth="1"/>
    <col min="31" max="33" width="2.77734375" style="21" customWidth="1"/>
    <col min="34" max="34" width="3.21875" style="2" customWidth="1"/>
  </cols>
  <sheetData>
    <row r="1" spans="1:37" s="32" customFormat="1" ht="40.049999999999997" customHeight="1">
      <c r="A1" s="86"/>
      <c r="B1" s="206" t="s">
        <v>112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31"/>
    </row>
    <row r="2" spans="1:37" ht="13.8" thickBot="1">
      <c r="Y2" s="219" t="s">
        <v>113</v>
      </c>
      <c r="Z2" s="220"/>
      <c r="AA2" s="220"/>
      <c r="AB2" s="220"/>
      <c r="AC2" s="220"/>
      <c r="AD2" s="220"/>
      <c r="AE2" s="220"/>
      <c r="AF2" s="220"/>
      <c r="AG2" s="220"/>
    </row>
    <row r="3" spans="1:37" ht="13.8" thickBot="1">
      <c r="A3" s="89" t="s">
        <v>1</v>
      </c>
      <c r="B3" s="210" t="s">
        <v>2</v>
      </c>
      <c r="C3" s="211"/>
      <c r="D3" s="192">
        <v>1</v>
      </c>
      <c r="E3" s="193"/>
      <c r="F3" s="194"/>
      <c r="G3" s="195">
        <v>2</v>
      </c>
      <c r="H3" s="193"/>
      <c r="I3" s="194"/>
      <c r="J3" s="195">
        <v>3</v>
      </c>
      <c r="K3" s="193"/>
      <c r="L3" s="194"/>
      <c r="M3" s="195">
        <v>4</v>
      </c>
      <c r="N3" s="193"/>
      <c r="O3" s="196"/>
      <c r="P3" s="192" t="s">
        <v>3</v>
      </c>
      <c r="Q3" s="197"/>
      <c r="R3" s="198"/>
      <c r="S3" s="5" t="s">
        <v>4</v>
      </c>
      <c r="T3" s="4" t="s">
        <v>5</v>
      </c>
      <c r="Y3" s="221"/>
      <c r="Z3" s="221"/>
      <c r="AA3" s="221"/>
      <c r="AB3" s="221"/>
      <c r="AC3" s="221"/>
      <c r="AD3" s="221"/>
      <c r="AE3" s="221"/>
      <c r="AF3" s="221"/>
      <c r="AG3" s="221"/>
    </row>
    <row r="4" spans="1:37">
      <c r="A4" s="216">
        <v>28</v>
      </c>
      <c r="B4" s="212">
        <v>1</v>
      </c>
      <c r="C4" s="37" t="str">
        <f>IF(A4&gt;0,IF(VLOOKUP(A4,seznam!$A$2:$C$129,3)&gt;0,VLOOKUP(A4,seznam!$A$2:$C$129,3),"------"),"------")</f>
        <v>TJ Sokol Čechovice</v>
      </c>
      <c r="D4" s="213"/>
      <c r="E4" s="201"/>
      <c r="F4" s="202"/>
      <c r="G4" s="183">
        <f>AE7</f>
        <v>3</v>
      </c>
      <c r="H4" s="184" t="str">
        <f>AF7</f>
        <v>:</v>
      </c>
      <c r="I4" s="203">
        <f>AG7</f>
        <v>0</v>
      </c>
      <c r="J4" s="183">
        <f>AG9</f>
        <v>3</v>
      </c>
      <c r="K4" s="184" t="str">
        <f>AF9</f>
        <v>:</v>
      </c>
      <c r="L4" s="203">
        <f>AE9</f>
        <v>0</v>
      </c>
      <c r="M4" s="183">
        <f>AE4</f>
        <v>0</v>
      </c>
      <c r="N4" s="184" t="str">
        <f>AF4</f>
        <v>:</v>
      </c>
      <c r="O4" s="185">
        <f>AG4</f>
        <v>0</v>
      </c>
      <c r="P4" s="186">
        <f>G4+J4+M4</f>
        <v>6</v>
      </c>
      <c r="Q4" s="184" t="s">
        <v>6</v>
      </c>
      <c r="R4" s="203">
        <f>I4+L4+O4</f>
        <v>0</v>
      </c>
      <c r="S4" s="181">
        <f>IF(G4&gt;I4,2,IF(AND(G4&lt;I4,H4=":"),1,0))+IF(J4&gt;L4,2,IF(AND(J4&lt;L4,K4=":"),1,0))+IF(M4&gt;O4,2,IF(AND(M4&lt;O4,N4=":"),1,0))</f>
        <v>4</v>
      </c>
      <c r="T4" s="182">
        <v>1</v>
      </c>
      <c r="V4" s="6">
        <v>1</v>
      </c>
      <c r="W4" s="10" t="str">
        <f>C5</f>
        <v>Vejmola Pavel</v>
      </c>
      <c r="X4" s="16" t="s">
        <v>9</v>
      </c>
      <c r="Y4" s="13" t="str">
        <f>C11</f>
        <v>------</v>
      </c>
      <c r="Z4" s="40"/>
      <c r="AA4" s="41"/>
      <c r="AB4" s="41"/>
      <c r="AC4" s="41"/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0</v>
      </c>
      <c r="AF4" s="23" t="s">
        <v>6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05">
        <f>A4</f>
        <v>28</v>
      </c>
      <c r="AK4" s="105">
        <f>A10</f>
        <v>0</v>
      </c>
    </row>
    <row r="5" spans="1:37">
      <c r="A5" s="217"/>
      <c r="B5" s="153"/>
      <c r="C5" s="88" t="str">
        <f>IF(A4&gt;0,IF(VLOOKUP(A4,seznam!$A$2:$C$129,2)&gt;0,VLOOKUP(A4,seznam!$A$2:$C$129,2),"------"),"------")</f>
        <v>Vejmola Pavel</v>
      </c>
      <c r="D5" s="214"/>
      <c r="E5" s="158"/>
      <c r="F5" s="159"/>
      <c r="G5" s="149"/>
      <c r="H5" s="151"/>
      <c r="I5" s="153"/>
      <c r="J5" s="149"/>
      <c r="K5" s="151"/>
      <c r="L5" s="153"/>
      <c r="M5" s="149"/>
      <c r="N5" s="151"/>
      <c r="O5" s="167"/>
      <c r="P5" s="169"/>
      <c r="Q5" s="151"/>
      <c r="R5" s="153"/>
      <c r="S5" s="163"/>
      <c r="T5" s="208"/>
      <c r="V5" s="7">
        <v>2</v>
      </c>
      <c r="W5" s="11" t="str">
        <f>C7</f>
        <v>Hradil Oliver</v>
      </c>
      <c r="X5" s="17" t="s">
        <v>9</v>
      </c>
      <c r="Y5" s="14" t="str">
        <f>C9</f>
        <v>Braun Norbert</v>
      </c>
      <c r="Z5" s="42" t="s">
        <v>178</v>
      </c>
      <c r="AA5" s="39" t="s">
        <v>148</v>
      </c>
      <c r="AB5" s="39" t="s">
        <v>39</v>
      </c>
      <c r="AC5" s="39" t="s">
        <v>40</v>
      </c>
      <c r="AD5" s="46"/>
      <c r="AE5" s="25">
        <f t="shared" si="0"/>
        <v>3</v>
      </c>
      <c r="AF5" s="26" t="s">
        <v>6</v>
      </c>
      <c r="AG5" s="27">
        <f t="shared" si="1"/>
        <v>1</v>
      </c>
      <c r="AJ5" s="105">
        <f>A6</f>
        <v>4</v>
      </c>
      <c r="AK5" s="105">
        <f>A8</f>
        <v>29</v>
      </c>
    </row>
    <row r="6" spans="1:37">
      <c r="A6" s="217">
        <v>4</v>
      </c>
      <c r="B6" s="209">
        <v>2</v>
      </c>
      <c r="C6" s="38" t="str">
        <f>IF(A6&gt;0,IF(VLOOKUP(A6,seznam!$A$2:$C$129,3)&gt;0,VLOOKUP(A6,seznam!$A$2:$C$129,3),"------"),"------")</f>
        <v>KST Město Albrechtice</v>
      </c>
      <c r="D6" s="168">
        <f>I4</f>
        <v>0</v>
      </c>
      <c r="E6" s="150" t="str">
        <f>H4</f>
        <v>:</v>
      </c>
      <c r="F6" s="152">
        <f>G4</f>
        <v>3</v>
      </c>
      <c r="G6" s="154"/>
      <c r="H6" s="155"/>
      <c r="I6" s="156"/>
      <c r="J6" s="148">
        <f>AE5</f>
        <v>3</v>
      </c>
      <c r="K6" s="150" t="str">
        <f>AF5</f>
        <v>:</v>
      </c>
      <c r="L6" s="152">
        <f>AG5</f>
        <v>1</v>
      </c>
      <c r="M6" s="148">
        <f>AE8</f>
        <v>0</v>
      </c>
      <c r="N6" s="150" t="str">
        <f>AF8</f>
        <v>:</v>
      </c>
      <c r="O6" s="166">
        <f>AG8</f>
        <v>0</v>
      </c>
      <c r="P6" s="168">
        <f>D6+J6+M6</f>
        <v>3</v>
      </c>
      <c r="Q6" s="150" t="s">
        <v>6</v>
      </c>
      <c r="R6" s="152">
        <f>F6+L6+O6</f>
        <v>4</v>
      </c>
      <c r="S6" s="162">
        <f>IF(D6&gt;F6,2,IF(AND(D6&lt;F6,E6=":"),1,0))+IF(J6&gt;L6,2,IF(AND(J6&lt;L6,K6=":"),1,0))+IF(M6&gt;O6,2,IF(AND(M6&lt;O6,N6=":"),1,0))</f>
        <v>3</v>
      </c>
      <c r="T6" s="164">
        <v>2</v>
      </c>
      <c r="V6" s="7">
        <v>3</v>
      </c>
      <c r="W6" s="11" t="str">
        <f>C11</f>
        <v>------</v>
      </c>
      <c r="X6" s="18" t="s">
        <v>9</v>
      </c>
      <c r="Y6" s="14" t="str">
        <f>C9</f>
        <v>Braun Norbert</v>
      </c>
      <c r="Z6" s="42"/>
      <c r="AA6" s="39"/>
      <c r="AB6" s="39"/>
      <c r="AC6" s="39"/>
      <c r="AD6" s="46"/>
      <c r="AE6" s="25">
        <f t="shared" si="0"/>
        <v>0</v>
      </c>
      <c r="AF6" s="26" t="s">
        <v>6</v>
      </c>
      <c r="AG6" s="27">
        <f t="shared" si="1"/>
        <v>0</v>
      </c>
      <c r="AJ6" s="105">
        <f>A10</f>
        <v>0</v>
      </c>
      <c r="AK6" s="105">
        <f>A8</f>
        <v>29</v>
      </c>
    </row>
    <row r="7" spans="1:37">
      <c r="A7" s="217"/>
      <c r="B7" s="153"/>
      <c r="C7" s="35" t="str">
        <f>IF(A6&gt;0,IF(VLOOKUP(A6,seznam!$A$2:$C$129,2)&gt;0,VLOOKUP(A6,seznam!$A$2:$C$129,2),"------"),"------")</f>
        <v>Hradil Oliver</v>
      </c>
      <c r="D7" s="169"/>
      <c r="E7" s="151"/>
      <c r="F7" s="153"/>
      <c r="G7" s="157"/>
      <c r="H7" s="158"/>
      <c r="I7" s="159"/>
      <c r="J7" s="149"/>
      <c r="K7" s="151"/>
      <c r="L7" s="153"/>
      <c r="M7" s="149"/>
      <c r="N7" s="151"/>
      <c r="O7" s="167"/>
      <c r="P7" s="189"/>
      <c r="Q7" s="187"/>
      <c r="R7" s="188"/>
      <c r="S7" s="163"/>
      <c r="T7" s="208"/>
      <c r="V7" s="7">
        <v>4</v>
      </c>
      <c r="W7" s="11" t="str">
        <f>C5</f>
        <v>Vejmola Pavel</v>
      </c>
      <c r="X7" s="17" t="s">
        <v>9</v>
      </c>
      <c r="Y7" s="14" t="str">
        <f>C7</f>
        <v>Hradil Oliver</v>
      </c>
      <c r="Z7" s="42" t="s">
        <v>39</v>
      </c>
      <c r="AA7" s="39" t="s">
        <v>148</v>
      </c>
      <c r="AB7" s="39" t="s">
        <v>117</v>
      </c>
      <c r="AC7" s="39"/>
      <c r="AD7" s="46"/>
      <c r="AE7" s="25">
        <f t="shared" si="0"/>
        <v>3</v>
      </c>
      <c r="AF7" s="26" t="s">
        <v>6</v>
      </c>
      <c r="AG7" s="27">
        <f t="shared" si="1"/>
        <v>0</v>
      </c>
      <c r="AJ7" s="105">
        <f>A4</f>
        <v>28</v>
      </c>
      <c r="AK7" s="105">
        <f>A6</f>
        <v>4</v>
      </c>
    </row>
    <row r="8" spans="1:37">
      <c r="A8" s="217">
        <v>29</v>
      </c>
      <c r="B8" s="209">
        <v>3</v>
      </c>
      <c r="C8" s="38" t="str">
        <f>IF(A8&gt;0,IF(VLOOKUP(A8,seznam!$A$2:$C$129,3)&gt;0,VLOOKUP(A8,seznam!$A$2:$C$129,3),"------"),"------")</f>
        <v>Šumperk</v>
      </c>
      <c r="D8" s="168">
        <f>L4</f>
        <v>0</v>
      </c>
      <c r="E8" s="150" t="str">
        <f>K4</f>
        <v>:</v>
      </c>
      <c r="F8" s="152">
        <f>J4</f>
        <v>3</v>
      </c>
      <c r="G8" s="148">
        <f>L6</f>
        <v>1</v>
      </c>
      <c r="H8" s="150" t="str">
        <f>K6</f>
        <v>:</v>
      </c>
      <c r="I8" s="152">
        <f>J6</f>
        <v>3</v>
      </c>
      <c r="J8" s="154"/>
      <c r="K8" s="155"/>
      <c r="L8" s="156"/>
      <c r="M8" s="148">
        <f>AG6</f>
        <v>0</v>
      </c>
      <c r="N8" s="150" t="str">
        <f>AF6</f>
        <v>:</v>
      </c>
      <c r="O8" s="166">
        <f>AE6</f>
        <v>0</v>
      </c>
      <c r="P8" s="168">
        <f>D8+G8+M8</f>
        <v>1</v>
      </c>
      <c r="Q8" s="150" t="s">
        <v>6</v>
      </c>
      <c r="R8" s="152">
        <f>F8+I8+O8</f>
        <v>6</v>
      </c>
      <c r="S8" s="162">
        <f>IF(D8&gt;F8,2,IF(AND(D8&lt;F8,E8=":"),1,0))+IF(G8&gt;I8,2,IF(AND(G8&lt;I8,H8=":"),1,0))+IF(M8&gt;O8,2,IF(AND(M8&lt;O8,N8=":"),1,0))</f>
        <v>2</v>
      </c>
      <c r="T8" s="164">
        <v>3</v>
      </c>
      <c r="V8" s="7">
        <v>5</v>
      </c>
      <c r="W8" s="11" t="str">
        <f>C7</f>
        <v>Hradil Oliver</v>
      </c>
      <c r="X8" s="17" t="s">
        <v>9</v>
      </c>
      <c r="Y8" s="14" t="str">
        <f>C11</f>
        <v>------</v>
      </c>
      <c r="Z8" s="42"/>
      <c r="AA8" s="39"/>
      <c r="AB8" s="39"/>
      <c r="AC8" s="39"/>
      <c r="AD8" s="46"/>
      <c r="AE8" s="25">
        <f t="shared" si="0"/>
        <v>0</v>
      </c>
      <c r="AF8" s="26" t="s">
        <v>6</v>
      </c>
      <c r="AG8" s="27">
        <f t="shared" si="1"/>
        <v>0</v>
      </c>
      <c r="AJ8" s="105">
        <f>A6</f>
        <v>4</v>
      </c>
      <c r="AK8" s="105">
        <f>A10</f>
        <v>0</v>
      </c>
    </row>
    <row r="9" spans="1:37" ht="13.8" thickBot="1">
      <c r="A9" s="217"/>
      <c r="B9" s="153"/>
      <c r="C9" s="35" t="str">
        <f>IF(A8&gt;0,IF(VLOOKUP(A8,seznam!$A$2:$C$129,2)&gt;0,VLOOKUP(A8,seznam!$A$2:$C$129,2),"------"),"------")</f>
        <v>Braun Norbert</v>
      </c>
      <c r="D9" s="169"/>
      <c r="E9" s="151"/>
      <c r="F9" s="153"/>
      <c r="G9" s="149"/>
      <c r="H9" s="151"/>
      <c r="I9" s="153"/>
      <c r="J9" s="157"/>
      <c r="K9" s="158"/>
      <c r="L9" s="159"/>
      <c r="M9" s="149"/>
      <c r="N9" s="151"/>
      <c r="O9" s="167"/>
      <c r="P9" s="169"/>
      <c r="Q9" s="151"/>
      <c r="R9" s="153"/>
      <c r="S9" s="163"/>
      <c r="T9" s="208"/>
      <c r="V9" s="8">
        <v>6</v>
      </c>
      <c r="W9" s="12" t="str">
        <f>C9</f>
        <v>Braun Norbert</v>
      </c>
      <c r="X9" s="19" t="s">
        <v>9</v>
      </c>
      <c r="Y9" s="15" t="str">
        <f>C5</f>
        <v>Vejmola Pavel</v>
      </c>
      <c r="Z9" s="43" t="s">
        <v>42</v>
      </c>
      <c r="AA9" s="44" t="s">
        <v>178</v>
      </c>
      <c r="AB9" s="44" t="s">
        <v>175</v>
      </c>
      <c r="AC9" s="44"/>
      <c r="AD9" s="47"/>
      <c r="AE9" s="28">
        <f t="shared" si="0"/>
        <v>0</v>
      </c>
      <c r="AF9" s="29" t="s">
        <v>6</v>
      </c>
      <c r="AG9" s="30">
        <f t="shared" si="1"/>
        <v>3</v>
      </c>
      <c r="AJ9" s="105">
        <f>A8</f>
        <v>29</v>
      </c>
      <c r="AK9" s="105">
        <f>A4</f>
        <v>28</v>
      </c>
    </row>
    <row r="10" spans="1:37">
      <c r="A10" s="217"/>
      <c r="B10" s="209">
        <v>4</v>
      </c>
      <c r="C10" s="128" t="str">
        <f>IF(A10&gt;0,IF(VLOOKUP(A10,seznam!$A$2:$C$129,3)&gt;0,VLOOKUP(A10,seznam!$A$2:$C$129,3),"------"),"------")</f>
        <v>------</v>
      </c>
      <c r="D10" s="168">
        <f>O4</f>
        <v>0</v>
      </c>
      <c r="E10" s="150" t="str">
        <f>N4</f>
        <v>:</v>
      </c>
      <c r="F10" s="152">
        <f>M4</f>
        <v>0</v>
      </c>
      <c r="G10" s="148">
        <f>O6</f>
        <v>0</v>
      </c>
      <c r="H10" s="150" t="str">
        <f>N6</f>
        <v>:</v>
      </c>
      <c r="I10" s="152">
        <f>M6</f>
        <v>0</v>
      </c>
      <c r="J10" s="148">
        <f>O8</f>
        <v>0</v>
      </c>
      <c r="K10" s="150" t="str">
        <f>N8</f>
        <v>:</v>
      </c>
      <c r="L10" s="152">
        <f>M8</f>
        <v>0</v>
      </c>
      <c r="M10" s="154"/>
      <c r="N10" s="155"/>
      <c r="O10" s="176"/>
      <c r="P10" s="168">
        <f>D10+G10+J10</f>
        <v>0</v>
      </c>
      <c r="Q10" s="150" t="s">
        <v>6</v>
      </c>
      <c r="R10" s="152">
        <f>F10+I10+L10</f>
        <v>0</v>
      </c>
      <c r="S10" s="162">
        <f>IF(D10&gt;F10,2,IF(AND(D10&lt;F10,E10=":"),1,0))+IF(G10&gt;I10,2,IF(AND(G10&lt;I10,H10=":"),1,0))+IF(J10&gt;L10,2,IF(AND(J10&lt;L10,K10=":"),1,0))</f>
        <v>0</v>
      </c>
      <c r="T10" s="164"/>
    </row>
    <row r="11" spans="1:37" ht="13.8" thickBot="1">
      <c r="A11" s="218"/>
      <c r="B11" s="172"/>
      <c r="C11" s="129" t="str">
        <f>IF(A10&gt;0,IF(VLOOKUP(A10,seznam!$A$2:$C$129,2)&gt;0,VLOOKUP(A10,seznam!$A$2:$C$129,2),"------"),"------")</f>
        <v>------</v>
      </c>
      <c r="D11" s="180"/>
      <c r="E11" s="171"/>
      <c r="F11" s="172"/>
      <c r="G11" s="170"/>
      <c r="H11" s="171"/>
      <c r="I11" s="172"/>
      <c r="J11" s="170"/>
      <c r="K11" s="171"/>
      <c r="L11" s="172"/>
      <c r="M11" s="177"/>
      <c r="N11" s="178"/>
      <c r="O11" s="179"/>
      <c r="P11" s="180"/>
      <c r="Q11" s="171"/>
      <c r="R11" s="172"/>
      <c r="S11" s="174"/>
      <c r="T11" s="215"/>
    </row>
    <row r="12" spans="1:37" ht="13.8" thickBot="1"/>
    <row r="13" spans="1:37" ht="13.8" thickBot="1">
      <c r="A13" s="89" t="s">
        <v>1</v>
      </c>
      <c r="B13" s="190" t="s">
        <v>10</v>
      </c>
      <c r="C13" s="191"/>
      <c r="D13" s="192">
        <v>1</v>
      </c>
      <c r="E13" s="193"/>
      <c r="F13" s="194"/>
      <c r="G13" s="195">
        <v>2</v>
      </c>
      <c r="H13" s="193"/>
      <c r="I13" s="194"/>
      <c r="J13" s="195">
        <v>3</v>
      </c>
      <c r="K13" s="193"/>
      <c r="L13" s="194"/>
      <c r="M13" s="195">
        <v>4</v>
      </c>
      <c r="N13" s="193"/>
      <c r="O13" s="196"/>
      <c r="P13" s="192" t="s">
        <v>3</v>
      </c>
      <c r="Q13" s="197"/>
      <c r="R13" s="198"/>
      <c r="S13" s="5" t="s">
        <v>4</v>
      </c>
      <c r="T13" s="4" t="s">
        <v>5</v>
      </c>
    </row>
    <row r="14" spans="1:37">
      <c r="A14" s="216">
        <v>21</v>
      </c>
      <c r="B14" s="199">
        <v>1</v>
      </c>
      <c r="C14" s="37" t="str">
        <f>IF(A14&gt;0,IF(VLOOKUP(A14,seznam!$A$2:$C$129,3)&gt;0,VLOOKUP(A14,seznam!$A$2:$C$129,3),"------"),"------")</f>
        <v>SK Přerov</v>
      </c>
      <c r="D14" s="200"/>
      <c r="E14" s="201"/>
      <c r="F14" s="202"/>
      <c r="G14" s="183">
        <f>AE17</f>
        <v>3</v>
      </c>
      <c r="H14" s="184" t="str">
        <f>AF17</f>
        <v>:</v>
      </c>
      <c r="I14" s="203">
        <f>AG17</f>
        <v>0</v>
      </c>
      <c r="J14" s="183">
        <f>AG19</f>
        <v>3</v>
      </c>
      <c r="K14" s="184" t="str">
        <f>AF19</f>
        <v>:</v>
      </c>
      <c r="L14" s="203">
        <f>AE19</f>
        <v>1</v>
      </c>
      <c r="M14" s="183">
        <f>AE14</f>
        <v>0</v>
      </c>
      <c r="N14" s="184" t="str">
        <f>AF14</f>
        <v>:</v>
      </c>
      <c r="O14" s="185">
        <f>AG14</f>
        <v>0</v>
      </c>
      <c r="P14" s="186">
        <f>G14+J14+M14</f>
        <v>6</v>
      </c>
      <c r="Q14" s="184" t="s">
        <v>6</v>
      </c>
      <c r="R14" s="203">
        <f>I14+L14+O14</f>
        <v>1</v>
      </c>
      <c r="S14" s="181">
        <f>IF(G14&gt;I14,2,IF(AND(G14&lt;I14,H14=":"),1,0))+IF(J14&gt;L14,2,IF(AND(J14&lt;L14,K14=":"),1,0))+IF(M14&gt;O14,2,IF(AND(M14&lt;O14,N14=":"),1,0))</f>
        <v>4</v>
      </c>
      <c r="T14" s="182">
        <v>1</v>
      </c>
      <c r="V14" s="6">
        <v>1</v>
      </c>
      <c r="W14" s="10" t="str">
        <f>C15</f>
        <v>Palásek Michal</v>
      </c>
      <c r="X14" s="16" t="s">
        <v>9</v>
      </c>
      <c r="Y14" s="13" t="str">
        <f>C21</f>
        <v>------</v>
      </c>
      <c r="Z14" s="40"/>
      <c r="AA14" s="41"/>
      <c r="AB14" s="41"/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0</v>
      </c>
      <c r="AF14" s="23" t="s">
        <v>6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05">
        <f>A14</f>
        <v>21</v>
      </c>
      <c r="AK14" s="105">
        <f>A20</f>
        <v>0</v>
      </c>
    </row>
    <row r="15" spans="1:37">
      <c r="A15" s="217"/>
      <c r="B15" s="161"/>
      <c r="C15" s="88" t="str">
        <f>IF(A14&gt;0,IF(VLOOKUP(A14,seznam!$A$2:$C$129,2)&gt;0,VLOOKUP(A14,seznam!$A$2:$C$129,2),"------"),"------")</f>
        <v>Palásek Michal</v>
      </c>
      <c r="D15" s="158"/>
      <c r="E15" s="158"/>
      <c r="F15" s="159"/>
      <c r="G15" s="149"/>
      <c r="H15" s="151"/>
      <c r="I15" s="153"/>
      <c r="J15" s="149"/>
      <c r="K15" s="151"/>
      <c r="L15" s="153"/>
      <c r="M15" s="149"/>
      <c r="N15" s="151"/>
      <c r="O15" s="167"/>
      <c r="P15" s="169"/>
      <c r="Q15" s="151"/>
      <c r="R15" s="153"/>
      <c r="S15" s="163"/>
      <c r="T15" s="165"/>
      <c r="V15" s="7">
        <v>2</v>
      </c>
      <c r="W15" s="11" t="str">
        <f>C17</f>
        <v>Balšánek Marek</v>
      </c>
      <c r="X15" s="17" t="s">
        <v>9</v>
      </c>
      <c r="Y15" s="14" t="str">
        <f>C19</f>
        <v>Holubec Jiří</v>
      </c>
      <c r="Z15" s="42" t="s">
        <v>177</v>
      </c>
      <c r="AA15" s="39" t="s">
        <v>177</v>
      </c>
      <c r="AB15" s="39" t="s">
        <v>178</v>
      </c>
      <c r="AC15" s="39"/>
      <c r="AD15" s="46"/>
      <c r="AE15" s="25">
        <f t="shared" si="2"/>
        <v>0</v>
      </c>
      <c r="AF15" s="26" t="s">
        <v>6</v>
      </c>
      <c r="AG15" s="27">
        <f t="shared" si="3"/>
        <v>3</v>
      </c>
      <c r="AJ15" s="105">
        <f>A16</f>
        <v>37</v>
      </c>
      <c r="AK15" s="105">
        <f>A18</f>
        <v>3</v>
      </c>
    </row>
    <row r="16" spans="1:37">
      <c r="A16" s="217">
        <v>37</v>
      </c>
      <c r="B16" s="160">
        <v>2</v>
      </c>
      <c r="C16" s="38" t="str">
        <f>IF(A16&gt;0,IF(VLOOKUP(A16,seznam!$A$2:$C$129,3)&gt;0,VLOOKUP(A16,seznam!$A$2:$C$129,3),"------"),"------")</f>
        <v>SK Kolšov</v>
      </c>
      <c r="D16" s="150">
        <f>I14</f>
        <v>0</v>
      </c>
      <c r="E16" s="150" t="str">
        <f>H14</f>
        <v>:</v>
      </c>
      <c r="F16" s="152">
        <f>G14</f>
        <v>3</v>
      </c>
      <c r="G16" s="154"/>
      <c r="H16" s="155"/>
      <c r="I16" s="156"/>
      <c r="J16" s="148">
        <f>AE15</f>
        <v>0</v>
      </c>
      <c r="K16" s="150" t="str">
        <f>AF15</f>
        <v>:</v>
      </c>
      <c r="L16" s="152">
        <f>AG15</f>
        <v>3</v>
      </c>
      <c r="M16" s="148">
        <f>AE18</f>
        <v>0</v>
      </c>
      <c r="N16" s="150" t="str">
        <f>AF18</f>
        <v>:</v>
      </c>
      <c r="O16" s="166">
        <f>AG18</f>
        <v>0</v>
      </c>
      <c r="P16" s="168">
        <f>D16+J16+M16</f>
        <v>0</v>
      </c>
      <c r="Q16" s="150" t="s">
        <v>6</v>
      </c>
      <c r="R16" s="152">
        <f>F16+L16+O16</f>
        <v>6</v>
      </c>
      <c r="S16" s="162">
        <f>IF(D16&gt;F16,2,IF(AND(D16&lt;F16,E16=":"),1,0))+IF(J16&gt;L16,2,IF(AND(J16&lt;L16,K16=":"),1,0))+IF(M16&gt;O16,2,IF(AND(M16&lt;O16,N16=":"),1,0))</f>
        <v>2</v>
      </c>
      <c r="T16" s="164">
        <v>3</v>
      </c>
      <c r="V16" s="7">
        <v>3</v>
      </c>
      <c r="W16" s="11" t="str">
        <f>C21</f>
        <v>------</v>
      </c>
      <c r="X16" s="18" t="s">
        <v>9</v>
      </c>
      <c r="Y16" s="14" t="str">
        <f>C19</f>
        <v>Holubec Jiří</v>
      </c>
      <c r="Z16" s="42"/>
      <c r="AA16" s="39"/>
      <c r="AB16" s="39"/>
      <c r="AC16" s="39"/>
      <c r="AD16" s="46"/>
      <c r="AE16" s="25">
        <f t="shared" si="2"/>
        <v>0</v>
      </c>
      <c r="AF16" s="26" t="s">
        <v>6</v>
      </c>
      <c r="AG16" s="27">
        <f t="shared" si="3"/>
        <v>0</v>
      </c>
      <c r="AJ16" s="105">
        <f>A20</f>
        <v>0</v>
      </c>
      <c r="AK16" s="105">
        <f>A18</f>
        <v>3</v>
      </c>
    </row>
    <row r="17" spans="1:37">
      <c r="A17" s="217"/>
      <c r="B17" s="161"/>
      <c r="C17" s="35" t="str">
        <f>IF(A16&gt;0,IF(VLOOKUP(A16,seznam!$A$2:$C$129,2)&gt;0,VLOOKUP(A16,seznam!$A$2:$C$129,2),"------"),"------")</f>
        <v>Balšánek Marek</v>
      </c>
      <c r="D17" s="151"/>
      <c r="E17" s="151"/>
      <c r="F17" s="153"/>
      <c r="G17" s="157"/>
      <c r="H17" s="158"/>
      <c r="I17" s="159"/>
      <c r="J17" s="149"/>
      <c r="K17" s="151"/>
      <c r="L17" s="153"/>
      <c r="M17" s="149"/>
      <c r="N17" s="151"/>
      <c r="O17" s="167"/>
      <c r="P17" s="189"/>
      <c r="Q17" s="187"/>
      <c r="R17" s="188"/>
      <c r="S17" s="163"/>
      <c r="T17" s="165"/>
      <c r="V17" s="7">
        <v>4</v>
      </c>
      <c r="W17" s="11" t="str">
        <f>C15</f>
        <v>Palásek Michal</v>
      </c>
      <c r="X17" s="17" t="s">
        <v>9</v>
      </c>
      <c r="Y17" s="14" t="str">
        <f>C17</f>
        <v>Balšánek Marek</v>
      </c>
      <c r="Z17" s="42" t="s">
        <v>117</v>
      </c>
      <c r="AA17" s="39" t="s">
        <v>40</v>
      </c>
      <c r="AB17" s="39" t="s">
        <v>117</v>
      </c>
      <c r="AC17" s="39"/>
      <c r="AD17" s="46"/>
      <c r="AE17" s="25">
        <f t="shared" si="2"/>
        <v>3</v>
      </c>
      <c r="AF17" s="26" t="s">
        <v>6</v>
      </c>
      <c r="AG17" s="27">
        <f t="shared" si="3"/>
        <v>0</v>
      </c>
      <c r="AJ17" s="105">
        <f>A14</f>
        <v>21</v>
      </c>
      <c r="AK17" s="105">
        <f>A16</f>
        <v>37</v>
      </c>
    </row>
    <row r="18" spans="1:37">
      <c r="A18" s="217">
        <v>3</v>
      </c>
      <c r="B18" s="160">
        <v>3</v>
      </c>
      <c r="C18" s="38" t="str">
        <f>IF(A18&gt;0,IF(VLOOKUP(A18,seznam!$A$2:$C$129,3)&gt;0,VLOOKUP(A18,seznam!$A$2:$C$129,3),"------"),"------")</f>
        <v>KST Město Albrechtice</v>
      </c>
      <c r="D18" s="150">
        <f>L14</f>
        <v>1</v>
      </c>
      <c r="E18" s="150" t="str">
        <f>K14</f>
        <v>:</v>
      </c>
      <c r="F18" s="152">
        <f>J14</f>
        <v>3</v>
      </c>
      <c r="G18" s="148">
        <f>L16</f>
        <v>3</v>
      </c>
      <c r="H18" s="150" t="str">
        <f>K16</f>
        <v>:</v>
      </c>
      <c r="I18" s="152">
        <f>J16</f>
        <v>0</v>
      </c>
      <c r="J18" s="154"/>
      <c r="K18" s="155"/>
      <c r="L18" s="156"/>
      <c r="M18" s="148">
        <f>AG16</f>
        <v>0</v>
      </c>
      <c r="N18" s="150" t="str">
        <f>AF16</f>
        <v>:</v>
      </c>
      <c r="O18" s="166">
        <f>AE16</f>
        <v>0</v>
      </c>
      <c r="P18" s="168">
        <f>D18+G18+M18</f>
        <v>4</v>
      </c>
      <c r="Q18" s="150" t="s">
        <v>6</v>
      </c>
      <c r="R18" s="152">
        <f>F18+I18+O18</f>
        <v>3</v>
      </c>
      <c r="S18" s="162">
        <f>IF(D18&gt;F18,2,IF(AND(D18&lt;F18,E18=":"),1,0))+IF(G18&gt;I18,2,IF(AND(G18&lt;I18,H18=":"),1,0))+IF(M18&gt;O18,2,IF(AND(M18&lt;O18,N18=":"),1,0))</f>
        <v>3</v>
      </c>
      <c r="T18" s="164">
        <v>2</v>
      </c>
      <c r="V18" s="7">
        <v>5</v>
      </c>
      <c r="W18" s="11" t="str">
        <f>C17</f>
        <v>Balšánek Marek</v>
      </c>
      <c r="X18" s="17" t="s">
        <v>9</v>
      </c>
      <c r="Y18" s="14" t="str">
        <f>C21</f>
        <v>------</v>
      </c>
      <c r="Z18" s="42"/>
      <c r="AA18" s="39"/>
      <c r="AB18" s="39"/>
      <c r="AC18" s="39"/>
      <c r="AD18" s="46"/>
      <c r="AE18" s="25">
        <f t="shared" si="2"/>
        <v>0</v>
      </c>
      <c r="AF18" s="26" t="s">
        <v>6</v>
      </c>
      <c r="AG18" s="27">
        <f t="shared" si="3"/>
        <v>0</v>
      </c>
      <c r="AJ18" s="105">
        <f>A16</f>
        <v>37</v>
      </c>
      <c r="AK18" s="105">
        <f>A20</f>
        <v>0</v>
      </c>
    </row>
    <row r="19" spans="1:37" ht="13.8" thickBot="1">
      <c r="A19" s="217"/>
      <c r="B19" s="161"/>
      <c r="C19" s="35" t="str">
        <f>IF(A18&gt;0,IF(VLOOKUP(A18,seznam!$A$2:$C$129,2)&gt;0,VLOOKUP(A18,seznam!$A$2:$C$129,2),"------"),"------")</f>
        <v>Holubec Jiří</v>
      </c>
      <c r="D19" s="151"/>
      <c r="E19" s="151"/>
      <c r="F19" s="153"/>
      <c r="G19" s="149"/>
      <c r="H19" s="151"/>
      <c r="I19" s="153"/>
      <c r="J19" s="157"/>
      <c r="K19" s="158"/>
      <c r="L19" s="159"/>
      <c r="M19" s="149"/>
      <c r="N19" s="151"/>
      <c r="O19" s="167"/>
      <c r="P19" s="169"/>
      <c r="Q19" s="151"/>
      <c r="R19" s="153"/>
      <c r="S19" s="163"/>
      <c r="T19" s="165"/>
      <c r="V19" s="8">
        <v>6</v>
      </c>
      <c r="W19" s="12" t="str">
        <f>C19</f>
        <v>Holubec Jiří</v>
      </c>
      <c r="X19" s="19" t="s">
        <v>9</v>
      </c>
      <c r="Y19" s="15" t="str">
        <f>C15</f>
        <v>Palásek Michal</v>
      </c>
      <c r="Z19" s="43" t="s">
        <v>42</v>
      </c>
      <c r="AA19" s="44" t="s">
        <v>171</v>
      </c>
      <c r="AB19" s="44" t="s">
        <v>39</v>
      </c>
      <c r="AC19" s="44" t="s">
        <v>42</v>
      </c>
      <c r="AD19" s="47"/>
      <c r="AE19" s="28">
        <f t="shared" si="2"/>
        <v>1</v>
      </c>
      <c r="AF19" s="29" t="s">
        <v>6</v>
      </c>
      <c r="AG19" s="30">
        <f t="shared" si="3"/>
        <v>3</v>
      </c>
      <c r="AJ19" s="105">
        <f>A18</f>
        <v>3</v>
      </c>
      <c r="AK19" s="105">
        <f>A14</f>
        <v>21</v>
      </c>
    </row>
    <row r="20" spans="1:37">
      <c r="A20" s="217"/>
      <c r="B20" s="160">
        <v>4</v>
      </c>
      <c r="C20" s="128" t="str">
        <f>IF(A20&gt;0,IF(VLOOKUP(A20,seznam!$A$2:$C$129,3)&gt;0,VLOOKUP(A20,seznam!$A$2:$C$129,3),"------"),"------")</f>
        <v>------</v>
      </c>
      <c r="D20" s="150">
        <f>O14</f>
        <v>0</v>
      </c>
      <c r="E20" s="150" t="str">
        <f>N14</f>
        <v>:</v>
      </c>
      <c r="F20" s="152">
        <f>M14</f>
        <v>0</v>
      </c>
      <c r="G20" s="148">
        <f>O16</f>
        <v>0</v>
      </c>
      <c r="H20" s="150" t="str">
        <f>N16</f>
        <v>:</v>
      </c>
      <c r="I20" s="152">
        <f>M16</f>
        <v>0</v>
      </c>
      <c r="J20" s="148">
        <f>O18</f>
        <v>0</v>
      </c>
      <c r="K20" s="150" t="str">
        <f>N18</f>
        <v>:</v>
      </c>
      <c r="L20" s="152">
        <f>M18</f>
        <v>0</v>
      </c>
      <c r="M20" s="154"/>
      <c r="N20" s="155"/>
      <c r="O20" s="176"/>
      <c r="P20" s="168">
        <f>D20+G20+J20</f>
        <v>0</v>
      </c>
      <c r="Q20" s="150" t="s">
        <v>6</v>
      </c>
      <c r="R20" s="152">
        <f>F20+I20+L20</f>
        <v>0</v>
      </c>
      <c r="S20" s="162">
        <f>IF(D20&gt;F20,2,IF(AND(D20&lt;F20,E20=":"),1,0))+IF(G20&gt;I20,2,IF(AND(G20&lt;I20,H20=":"),1,0))+IF(J20&gt;L20,2,IF(AND(J20&lt;L20,K20=":"),1,0))</f>
        <v>0</v>
      </c>
      <c r="T20" s="164"/>
    </row>
    <row r="21" spans="1:37" ht="13.8" thickBot="1">
      <c r="A21" s="218"/>
      <c r="B21" s="173"/>
      <c r="C21" s="129" t="str">
        <f>IF(A20&gt;0,IF(VLOOKUP(A20,seznam!$A$2:$C$129,2)&gt;0,VLOOKUP(A20,seznam!$A$2:$C$129,2),"------"),"------")</f>
        <v>------</v>
      </c>
      <c r="D21" s="171"/>
      <c r="E21" s="171"/>
      <c r="F21" s="172"/>
      <c r="G21" s="170"/>
      <c r="H21" s="171"/>
      <c r="I21" s="172"/>
      <c r="J21" s="170"/>
      <c r="K21" s="171"/>
      <c r="L21" s="172"/>
      <c r="M21" s="177"/>
      <c r="N21" s="178"/>
      <c r="O21" s="179"/>
      <c r="P21" s="180"/>
      <c r="Q21" s="171"/>
      <c r="R21" s="172"/>
      <c r="S21" s="174"/>
      <c r="T21" s="175"/>
    </row>
    <row r="22" spans="1:37" ht="13.8" thickBot="1"/>
    <row r="23" spans="1:37" ht="13.8" thickBot="1">
      <c r="A23" s="89" t="s">
        <v>1</v>
      </c>
      <c r="B23" s="190" t="s">
        <v>11</v>
      </c>
      <c r="C23" s="191"/>
      <c r="D23" s="192">
        <v>1</v>
      </c>
      <c r="E23" s="193"/>
      <c r="F23" s="194"/>
      <c r="G23" s="195">
        <v>2</v>
      </c>
      <c r="H23" s="193"/>
      <c r="I23" s="194"/>
      <c r="J23" s="195">
        <v>3</v>
      </c>
      <c r="K23" s="193"/>
      <c r="L23" s="194"/>
      <c r="M23" s="195">
        <v>4</v>
      </c>
      <c r="N23" s="193"/>
      <c r="O23" s="196"/>
      <c r="P23" s="192" t="s">
        <v>3</v>
      </c>
      <c r="Q23" s="197"/>
      <c r="R23" s="198"/>
      <c r="S23" s="5" t="s">
        <v>4</v>
      </c>
      <c r="T23" s="4" t="s">
        <v>5</v>
      </c>
    </row>
    <row r="24" spans="1:37">
      <c r="A24" s="216">
        <v>33</v>
      </c>
      <c r="B24" s="199">
        <v>1</v>
      </c>
      <c r="C24" s="37" t="str">
        <f>IF(A24&gt;0,IF(VLOOKUP(A24,seznam!$A$2:$C$129,3)&gt;0,VLOOKUP(A24,seznam!$A$2:$C$129,3),"------"),"------")</f>
        <v>Šumperk</v>
      </c>
      <c r="D24" s="200"/>
      <c r="E24" s="201"/>
      <c r="F24" s="202"/>
      <c r="G24" s="183">
        <f>AE27</f>
        <v>3</v>
      </c>
      <c r="H24" s="184" t="str">
        <f>AF27</f>
        <v>:</v>
      </c>
      <c r="I24" s="203">
        <f>AG27</f>
        <v>2</v>
      </c>
      <c r="J24" s="183">
        <f>AG29</f>
        <v>3</v>
      </c>
      <c r="K24" s="184" t="str">
        <f>AF29</f>
        <v>:</v>
      </c>
      <c r="L24" s="203">
        <f>AE29</f>
        <v>1</v>
      </c>
      <c r="M24" s="183">
        <f>AE24</f>
        <v>3</v>
      </c>
      <c r="N24" s="184" t="str">
        <f>AF24</f>
        <v>:</v>
      </c>
      <c r="O24" s="185">
        <f>AG24</f>
        <v>1</v>
      </c>
      <c r="P24" s="186">
        <f>G24+J24+M24</f>
        <v>9</v>
      </c>
      <c r="Q24" s="184" t="s">
        <v>6</v>
      </c>
      <c r="R24" s="203">
        <f>I24+L24+O24</f>
        <v>4</v>
      </c>
      <c r="S24" s="181">
        <f>IF(G24&gt;I24,2,IF(AND(G24&lt;I24,H24=":"),1,0))+IF(J24&gt;L24,2,IF(AND(J24&lt;L24,K24=":"),1,0))+IF(M24&gt;O24,2,IF(AND(M24&lt;O24,N24=":"),1,0))</f>
        <v>6</v>
      </c>
      <c r="T24" s="182">
        <v>1</v>
      </c>
      <c r="V24" s="6">
        <v>1</v>
      </c>
      <c r="W24" s="10" t="str">
        <f>C25</f>
        <v>Opanasiuk Dmytro</v>
      </c>
      <c r="X24" s="16" t="s">
        <v>9</v>
      </c>
      <c r="Y24" s="13" t="str">
        <f>C31</f>
        <v>Kusmič Martin</v>
      </c>
      <c r="Z24" s="40" t="s">
        <v>171</v>
      </c>
      <c r="AA24" s="41" t="s">
        <v>117</v>
      </c>
      <c r="AB24" s="41" t="s">
        <v>169</v>
      </c>
      <c r="AC24" s="41" t="s">
        <v>115</v>
      </c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6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1</v>
      </c>
      <c r="AJ24" s="105">
        <f>A24</f>
        <v>33</v>
      </c>
      <c r="AK24" s="105">
        <f>A30</f>
        <v>34</v>
      </c>
    </row>
    <row r="25" spans="1:37">
      <c r="A25" s="217"/>
      <c r="B25" s="161"/>
      <c r="C25" s="88" t="str">
        <f>IF(A24&gt;0,IF(VLOOKUP(A24,seznam!$A$2:$C$129,2)&gt;0,VLOOKUP(A24,seznam!$A$2:$C$129,2),"------"),"------")</f>
        <v>Opanasiuk Dmytro</v>
      </c>
      <c r="D25" s="158"/>
      <c r="E25" s="158"/>
      <c r="F25" s="159"/>
      <c r="G25" s="149"/>
      <c r="H25" s="151"/>
      <c r="I25" s="153"/>
      <c r="J25" s="149"/>
      <c r="K25" s="151"/>
      <c r="L25" s="153"/>
      <c r="M25" s="149"/>
      <c r="N25" s="151"/>
      <c r="O25" s="167"/>
      <c r="P25" s="169"/>
      <c r="Q25" s="151"/>
      <c r="R25" s="153"/>
      <c r="S25" s="163"/>
      <c r="T25" s="165"/>
      <c r="V25" s="7">
        <v>2</v>
      </c>
      <c r="W25" s="11" t="str">
        <f>C27</f>
        <v>Štěpánek Václav</v>
      </c>
      <c r="X25" s="17" t="s">
        <v>9</v>
      </c>
      <c r="Y25" s="14" t="str">
        <f>C29</f>
        <v xml:space="preserve">Machů Jaroslav </v>
      </c>
      <c r="Z25" s="42" t="s">
        <v>117</v>
      </c>
      <c r="AA25" s="39" t="s">
        <v>169</v>
      </c>
      <c r="AB25" s="39" t="s">
        <v>179</v>
      </c>
      <c r="AC25" s="39" t="s">
        <v>147</v>
      </c>
      <c r="AD25" s="46"/>
      <c r="AE25" s="25">
        <f t="shared" si="4"/>
        <v>3</v>
      </c>
      <c r="AF25" s="26" t="s">
        <v>6</v>
      </c>
      <c r="AG25" s="27">
        <f t="shared" si="5"/>
        <v>1</v>
      </c>
      <c r="AJ25" s="105">
        <f>A26</f>
        <v>17</v>
      </c>
      <c r="AK25" s="105">
        <f>A28</f>
        <v>5</v>
      </c>
    </row>
    <row r="26" spans="1:37">
      <c r="A26" s="217">
        <v>17</v>
      </c>
      <c r="B26" s="160">
        <v>2</v>
      </c>
      <c r="C26" s="38" t="str">
        <f>IF(A26&gt;0,IF(VLOOKUP(A26,seznam!$A$2:$C$129,3)&gt;0,VLOOKUP(A26,seznam!$A$2:$C$129,3),"------"),"------")</f>
        <v>ZH Hnojice</v>
      </c>
      <c r="D26" s="150">
        <f>I24</f>
        <v>2</v>
      </c>
      <c r="E26" s="150" t="str">
        <f>H24</f>
        <v>:</v>
      </c>
      <c r="F26" s="152">
        <f>G24</f>
        <v>3</v>
      </c>
      <c r="G26" s="154"/>
      <c r="H26" s="155"/>
      <c r="I26" s="156"/>
      <c r="J26" s="148">
        <f>AE25</f>
        <v>3</v>
      </c>
      <c r="K26" s="150" t="str">
        <f>AF25</f>
        <v>:</v>
      </c>
      <c r="L26" s="152">
        <f>AG25</f>
        <v>1</v>
      </c>
      <c r="M26" s="148">
        <f>AE28</f>
        <v>3</v>
      </c>
      <c r="N26" s="150" t="str">
        <f>AF28</f>
        <v>:</v>
      </c>
      <c r="O26" s="166">
        <f>AG28</f>
        <v>0</v>
      </c>
      <c r="P26" s="168">
        <f>D26+J26+M26</f>
        <v>8</v>
      </c>
      <c r="Q26" s="150" t="s">
        <v>6</v>
      </c>
      <c r="R26" s="152">
        <f>F26+L26+O26</f>
        <v>4</v>
      </c>
      <c r="S26" s="162">
        <f>IF(D26&gt;F26,2,IF(AND(D26&lt;F26,E26=":"),1,0))+IF(J26&gt;L26,2,IF(AND(J26&lt;L26,K26=":"),1,0))+IF(M26&gt;O26,2,IF(AND(M26&lt;O26,N26=":"),1,0))</f>
        <v>5</v>
      </c>
      <c r="T26" s="164">
        <v>2</v>
      </c>
      <c r="V26" s="7">
        <v>3</v>
      </c>
      <c r="W26" s="11" t="str">
        <f>C31</f>
        <v>Kusmič Martin</v>
      </c>
      <c r="X26" s="18" t="s">
        <v>9</v>
      </c>
      <c r="Y26" s="14" t="str">
        <f>C29</f>
        <v xml:space="preserve">Machů Jaroslav </v>
      </c>
      <c r="Z26" s="42" t="s">
        <v>42</v>
      </c>
      <c r="AA26" s="39" t="s">
        <v>171</v>
      </c>
      <c r="AB26" s="39" t="s">
        <v>171</v>
      </c>
      <c r="AC26" s="39"/>
      <c r="AD26" s="46"/>
      <c r="AE26" s="25">
        <f t="shared" si="4"/>
        <v>0</v>
      </c>
      <c r="AF26" s="26" t="s">
        <v>6</v>
      </c>
      <c r="AG26" s="27">
        <f t="shared" si="5"/>
        <v>3</v>
      </c>
      <c r="AJ26" s="105">
        <f>A30</f>
        <v>34</v>
      </c>
      <c r="AK26" s="105">
        <f>A28</f>
        <v>5</v>
      </c>
    </row>
    <row r="27" spans="1:37">
      <c r="A27" s="217"/>
      <c r="B27" s="161"/>
      <c r="C27" s="35" t="str">
        <f>IF(A26&gt;0,IF(VLOOKUP(A26,seznam!$A$2:$C$129,2)&gt;0,VLOOKUP(A26,seznam!$A$2:$C$129,2),"------"),"------")</f>
        <v>Štěpánek Václav</v>
      </c>
      <c r="D27" s="151"/>
      <c r="E27" s="151"/>
      <c r="F27" s="153"/>
      <c r="G27" s="157"/>
      <c r="H27" s="158"/>
      <c r="I27" s="159"/>
      <c r="J27" s="149"/>
      <c r="K27" s="151"/>
      <c r="L27" s="153"/>
      <c r="M27" s="149"/>
      <c r="N27" s="151"/>
      <c r="O27" s="167"/>
      <c r="P27" s="189"/>
      <c r="Q27" s="187"/>
      <c r="R27" s="188"/>
      <c r="S27" s="163"/>
      <c r="T27" s="165"/>
      <c r="V27" s="7">
        <v>4</v>
      </c>
      <c r="W27" s="11" t="str">
        <f>C25</f>
        <v>Opanasiuk Dmytro</v>
      </c>
      <c r="X27" s="17" t="s">
        <v>9</v>
      </c>
      <c r="Y27" s="14" t="str">
        <f>C27</f>
        <v>Štěpánek Václav</v>
      </c>
      <c r="Z27" s="42" t="s">
        <v>40</v>
      </c>
      <c r="AA27" s="39" t="s">
        <v>147</v>
      </c>
      <c r="AB27" s="39" t="s">
        <v>42</v>
      </c>
      <c r="AC27" s="39" t="s">
        <v>170</v>
      </c>
      <c r="AD27" s="46" t="s">
        <v>39</v>
      </c>
      <c r="AE27" s="25">
        <f t="shared" si="4"/>
        <v>3</v>
      </c>
      <c r="AF27" s="26" t="s">
        <v>6</v>
      </c>
      <c r="AG27" s="27">
        <f t="shared" si="5"/>
        <v>2</v>
      </c>
      <c r="AJ27" s="105">
        <f>A24</f>
        <v>33</v>
      </c>
      <c r="AK27" s="105">
        <f>A26</f>
        <v>17</v>
      </c>
    </row>
    <row r="28" spans="1:37">
      <c r="A28" s="217">
        <v>5</v>
      </c>
      <c r="B28" s="160">
        <v>3</v>
      </c>
      <c r="C28" s="38" t="str">
        <f>IF(A28&gt;0,IF(VLOOKUP(A28,seznam!$A$2:$C$129,3)&gt;0,VLOOKUP(A28,seznam!$A$2:$C$129,3),"------"),"------")</f>
        <v>KST Město Albrechtice</v>
      </c>
      <c r="D28" s="150">
        <f>L24</f>
        <v>1</v>
      </c>
      <c r="E28" s="150" t="str">
        <f>K24</f>
        <v>:</v>
      </c>
      <c r="F28" s="152">
        <f>J24</f>
        <v>3</v>
      </c>
      <c r="G28" s="148">
        <f>L26</f>
        <v>1</v>
      </c>
      <c r="H28" s="150" t="str">
        <f>K26</f>
        <v>:</v>
      </c>
      <c r="I28" s="152">
        <f>J26</f>
        <v>3</v>
      </c>
      <c r="J28" s="154"/>
      <c r="K28" s="155"/>
      <c r="L28" s="156"/>
      <c r="M28" s="148">
        <f>AG26</f>
        <v>3</v>
      </c>
      <c r="N28" s="150" t="str">
        <f>AF26</f>
        <v>:</v>
      </c>
      <c r="O28" s="166">
        <f>AE26</f>
        <v>0</v>
      </c>
      <c r="P28" s="168">
        <f>D28+G28+M28</f>
        <v>5</v>
      </c>
      <c r="Q28" s="150" t="s">
        <v>6</v>
      </c>
      <c r="R28" s="152">
        <f>F28+I28+O28</f>
        <v>6</v>
      </c>
      <c r="S28" s="162">
        <f>IF(D28&gt;F28,2,IF(AND(D28&lt;F28,E28=":"),1,0))+IF(G28&gt;I28,2,IF(AND(G28&lt;I28,H28=":"),1,0))+IF(M28&gt;O28,2,IF(AND(M28&lt;O28,N28=":"),1,0))</f>
        <v>4</v>
      </c>
      <c r="T28" s="164">
        <v>3</v>
      </c>
      <c r="V28" s="7">
        <v>5</v>
      </c>
      <c r="W28" s="11" t="str">
        <f>C27</f>
        <v>Štěpánek Václav</v>
      </c>
      <c r="X28" s="17" t="s">
        <v>9</v>
      </c>
      <c r="Y28" s="14" t="str">
        <f>C31</f>
        <v>Kusmič Martin</v>
      </c>
      <c r="Z28" s="42" t="s">
        <v>180</v>
      </c>
      <c r="AA28" s="39" t="s">
        <v>114</v>
      </c>
      <c r="AB28" s="39" t="s">
        <v>180</v>
      </c>
      <c r="AC28" s="39"/>
      <c r="AD28" s="46"/>
      <c r="AE28" s="25">
        <f t="shared" si="4"/>
        <v>3</v>
      </c>
      <c r="AF28" s="26" t="s">
        <v>6</v>
      </c>
      <c r="AG28" s="27">
        <f t="shared" si="5"/>
        <v>0</v>
      </c>
      <c r="AJ28" s="105">
        <f>A26</f>
        <v>17</v>
      </c>
      <c r="AK28" s="105">
        <f>A30</f>
        <v>34</v>
      </c>
    </row>
    <row r="29" spans="1:37" ht="13.8" thickBot="1">
      <c r="A29" s="217"/>
      <c r="B29" s="161"/>
      <c r="C29" s="35" t="str">
        <f>IF(A28&gt;0,IF(VLOOKUP(A28,seznam!$A$2:$C$129,2)&gt;0,VLOOKUP(A28,seznam!$A$2:$C$129,2),"------"),"------")</f>
        <v xml:space="preserve">Machů Jaroslav </v>
      </c>
      <c r="D29" s="151"/>
      <c r="E29" s="151"/>
      <c r="F29" s="153"/>
      <c r="G29" s="149"/>
      <c r="H29" s="151"/>
      <c r="I29" s="153"/>
      <c r="J29" s="157"/>
      <c r="K29" s="158"/>
      <c r="L29" s="159"/>
      <c r="M29" s="149"/>
      <c r="N29" s="151"/>
      <c r="O29" s="167"/>
      <c r="P29" s="169"/>
      <c r="Q29" s="151"/>
      <c r="R29" s="153"/>
      <c r="S29" s="163"/>
      <c r="T29" s="165"/>
      <c r="V29" s="8">
        <v>6</v>
      </c>
      <c r="W29" s="12" t="str">
        <f>C29</f>
        <v xml:space="preserve">Machů Jaroslav </v>
      </c>
      <c r="X29" s="19" t="s">
        <v>9</v>
      </c>
      <c r="Y29" s="15" t="str">
        <f>C25</f>
        <v>Opanasiuk Dmytro</v>
      </c>
      <c r="Z29" s="43" t="s">
        <v>39</v>
      </c>
      <c r="AA29" s="44" t="s">
        <v>178</v>
      </c>
      <c r="AB29" s="44" t="s">
        <v>170</v>
      </c>
      <c r="AC29" s="44" t="s">
        <v>171</v>
      </c>
      <c r="AD29" s="47"/>
      <c r="AE29" s="28">
        <f t="shared" si="4"/>
        <v>1</v>
      </c>
      <c r="AF29" s="29" t="s">
        <v>6</v>
      </c>
      <c r="AG29" s="30">
        <f t="shared" si="5"/>
        <v>3</v>
      </c>
      <c r="AJ29" s="105">
        <f>A28</f>
        <v>5</v>
      </c>
      <c r="AK29" s="105">
        <f>A24</f>
        <v>33</v>
      </c>
    </row>
    <row r="30" spans="1:37">
      <c r="A30" s="217">
        <v>34</v>
      </c>
      <c r="B30" s="160">
        <v>4</v>
      </c>
      <c r="C30" s="38" t="str">
        <f>IF(A30&gt;0,IF(VLOOKUP(A30,seznam!$A$2:$C$129,3)&gt;0,VLOOKUP(A30,seznam!$A$2:$C$129,3),"------"),"------")</f>
        <v>Granitol Mor. Beroun</v>
      </c>
      <c r="D30" s="150">
        <f>O24</f>
        <v>1</v>
      </c>
      <c r="E30" s="150" t="str">
        <f>N24</f>
        <v>:</v>
      </c>
      <c r="F30" s="152">
        <f>M24</f>
        <v>3</v>
      </c>
      <c r="G30" s="148">
        <f>O26</f>
        <v>0</v>
      </c>
      <c r="H30" s="150" t="str">
        <f>N26</f>
        <v>:</v>
      </c>
      <c r="I30" s="152">
        <f>M26</f>
        <v>3</v>
      </c>
      <c r="J30" s="148">
        <f>O28</f>
        <v>0</v>
      </c>
      <c r="K30" s="150" t="str">
        <f>N28</f>
        <v>:</v>
      </c>
      <c r="L30" s="152">
        <f>M28</f>
        <v>3</v>
      </c>
      <c r="M30" s="154"/>
      <c r="N30" s="155"/>
      <c r="O30" s="176"/>
      <c r="P30" s="168">
        <f>D30+G30+J30</f>
        <v>1</v>
      </c>
      <c r="Q30" s="150" t="s">
        <v>6</v>
      </c>
      <c r="R30" s="152">
        <f>F30+I30+L30</f>
        <v>9</v>
      </c>
      <c r="S30" s="162">
        <f>IF(D30&gt;F30,2,IF(AND(D30&lt;F30,E30=":"),1,0))+IF(G30&gt;I30,2,IF(AND(G30&lt;I30,H30=":"),1,0))+IF(J30&gt;L30,2,IF(AND(J30&lt;L30,K30=":"),1,0))</f>
        <v>3</v>
      </c>
      <c r="T30" s="164">
        <v>4</v>
      </c>
    </row>
    <row r="31" spans="1:37" ht="13.8" thickBot="1">
      <c r="A31" s="218"/>
      <c r="B31" s="173"/>
      <c r="C31" s="36" t="str">
        <f>IF(A30&gt;0,IF(VLOOKUP(A30,seznam!$A$2:$C$129,2)&gt;0,VLOOKUP(A30,seznam!$A$2:$C$129,2),"------"),"------")</f>
        <v>Kusmič Martin</v>
      </c>
      <c r="D31" s="171"/>
      <c r="E31" s="171"/>
      <c r="F31" s="172"/>
      <c r="G31" s="170"/>
      <c r="H31" s="171"/>
      <c r="I31" s="172"/>
      <c r="J31" s="170"/>
      <c r="K31" s="171"/>
      <c r="L31" s="172"/>
      <c r="M31" s="177"/>
      <c r="N31" s="178"/>
      <c r="O31" s="179"/>
      <c r="P31" s="180"/>
      <c r="Q31" s="171"/>
      <c r="R31" s="172"/>
      <c r="S31" s="174"/>
      <c r="T31" s="175"/>
    </row>
    <row r="32" spans="1:37" ht="13.8" thickBot="1"/>
    <row r="33" spans="1:37" ht="13.8" thickBot="1">
      <c r="A33" s="89" t="s">
        <v>1</v>
      </c>
      <c r="B33" s="190" t="s">
        <v>12</v>
      </c>
      <c r="C33" s="191"/>
      <c r="D33" s="192">
        <v>1</v>
      </c>
      <c r="E33" s="193"/>
      <c r="F33" s="194"/>
      <c r="G33" s="195">
        <v>2</v>
      </c>
      <c r="H33" s="193"/>
      <c r="I33" s="194"/>
      <c r="J33" s="195">
        <v>3</v>
      </c>
      <c r="K33" s="193"/>
      <c r="L33" s="194"/>
      <c r="M33" s="195">
        <v>4</v>
      </c>
      <c r="N33" s="193"/>
      <c r="O33" s="196"/>
      <c r="P33" s="192" t="s">
        <v>3</v>
      </c>
      <c r="Q33" s="197"/>
      <c r="R33" s="198"/>
      <c r="S33" s="5" t="s">
        <v>4</v>
      </c>
      <c r="T33" s="4" t="s">
        <v>5</v>
      </c>
    </row>
    <row r="34" spans="1:37">
      <c r="A34" s="216">
        <v>14</v>
      </c>
      <c r="B34" s="199">
        <v>1</v>
      </c>
      <c r="C34" s="37" t="str">
        <f>IF(A34&gt;0,IF(VLOOKUP(A34,seznam!$A$2:$C$129,3)&gt;0,VLOOKUP(A34,seznam!$A$2:$C$129,3),"------"),"------")</f>
        <v>TJ Sokol Ondratice</v>
      </c>
      <c r="D34" s="200"/>
      <c r="E34" s="201"/>
      <c r="F34" s="202"/>
      <c r="G34" s="183">
        <f>AE37</f>
        <v>3</v>
      </c>
      <c r="H34" s="184" t="str">
        <f>AF37</f>
        <v>:</v>
      </c>
      <c r="I34" s="203">
        <f>AG37</f>
        <v>0</v>
      </c>
      <c r="J34" s="183">
        <f>AG39</f>
        <v>3</v>
      </c>
      <c r="K34" s="184" t="str">
        <f>AF39</f>
        <v>:</v>
      </c>
      <c r="L34" s="203">
        <f>AE39</f>
        <v>1</v>
      </c>
      <c r="M34" s="183">
        <f>AE34</f>
        <v>3</v>
      </c>
      <c r="N34" s="184" t="str">
        <f>AF34</f>
        <v>:</v>
      </c>
      <c r="O34" s="185">
        <f>AG34</f>
        <v>1</v>
      </c>
      <c r="P34" s="186">
        <f>G34+J34+M34</f>
        <v>9</v>
      </c>
      <c r="Q34" s="184" t="s">
        <v>6</v>
      </c>
      <c r="R34" s="203">
        <f>I34+L34+O34</f>
        <v>2</v>
      </c>
      <c r="S34" s="181">
        <f>IF(G34&gt;I34,2,IF(AND(G34&lt;I34,H34=":"),1,0))+IF(J34&gt;L34,2,IF(AND(J34&lt;L34,K34=":"),1,0))+IF(M34&gt;O34,2,IF(AND(M34&lt;O34,N34=":"),1,0))</f>
        <v>6</v>
      </c>
      <c r="T34" s="182">
        <v>1</v>
      </c>
      <c r="V34" s="6">
        <v>1</v>
      </c>
      <c r="W34" s="10" t="str">
        <f>C35</f>
        <v>Sedláček Radek</v>
      </c>
      <c r="X34" s="16" t="s">
        <v>9</v>
      </c>
      <c r="Y34" s="13" t="str">
        <f>C41</f>
        <v>Glück Roman</v>
      </c>
      <c r="Z34" s="40" t="s">
        <v>171</v>
      </c>
      <c r="AA34" s="41" t="s">
        <v>169</v>
      </c>
      <c r="AB34" s="41" t="s">
        <v>147</v>
      </c>
      <c r="AC34" s="41" t="s">
        <v>169</v>
      </c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6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1</v>
      </c>
      <c r="AJ34" s="105">
        <f>A34</f>
        <v>14</v>
      </c>
      <c r="AK34" s="105">
        <f>A40</f>
        <v>8</v>
      </c>
    </row>
    <row r="35" spans="1:37">
      <c r="A35" s="217"/>
      <c r="B35" s="161"/>
      <c r="C35" s="88" t="str">
        <f>IF(A34&gt;0,IF(VLOOKUP(A34,seznam!$A$2:$C$129,2)&gt;0,VLOOKUP(A34,seznam!$A$2:$C$129,2),"------"),"------")</f>
        <v>Sedláček Radek</v>
      </c>
      <c r="D35" s="158"/>
      <c r="E35" s="158"/>
      <c r="F35" s="159"/>
      <c r="G35" s="149"/>
      <c r="H35" s="151"/>
      <c r="I35" s="153"/>
      <c r="J35" s="149"/>
      <c r="K35" s="151"/>
      <c r="L35" s="153"/>
      <c r="M35" s="149"/>
      <c r="N35" s="151"/>
      <c r="O35" s="167"/>
      <c r="P35" s="169"/>
      <c r="Q35" s="151"/>
      <c r="R35" s="153"/>
      <c r="S35" s="163"/>
      <c r="T35" s="165"/>
      <c r="V35" s="7">
        <v>2</v>
      </c>
      <c r="W35" s="11" t="str">
        <f>C37</f>
        <v>Šmíd Tomáš</v>
      </c>
      <c r="X35" s="17" t="s">
        <v>9</v>
      </c>
      <c r="Y35" s="14" t="str">
        <f>C39</f>
        <v>Šolle Radovan</v>
      </c>
      <c r="Z35" s="42" t="s">
        <v>183</v>
      </c>
      <c r="AA35" s="39" t="s">
        <v>148</v>
      </c>
      <c r="AB35" s="39" t="s">
        <v>170</v>
      </c>
      <c r="AC35" s="39" t="s">
        <v>42</v>
      </c>
      <c r="AD35" s="46"/>
      <c r="AE35" s="25">
        <f t="shared" si="6"/>
        <v>1</v>
      </c>
      <c r="AF35" s="26" t="s">
        <v>6</v>
      </c>
      <c r="AG35" s="27">
        <f t="shared" si="7"/>
        <v>3</v>
      </c>
      <c r="AJ35" s="105">
        <f>A36</f>
        <v>39</v>
      </c>
      <c r="AK35" s="105">
        <f>A38</f>
        <v>16</v>
      </c>
    </row>
    <row r="36" spans="1:37">
      <c r="A36" s="217">
        <v>39</v>
      </c>
      <c r="B36" s="160">
        <v>2</v>
      </c>
      <c r="C36" s="38" t="str">
        <f>IF(A36&gt;0,IF(VLOOKUP(A36,seznam!$A$2:$C$129,3)&gt;0,VLOOKUP(A36,seznam!$A$2:$C$129,3),"------"),"------")</f>
        <v>SK Kolšov</v>
      </c>
      <c r="D36" s="150">
        <f>I34</f>
        <v>0</v>
      </c>
      <c r="E36" s="150" t="str">
        <f>H34</f>
        <v>:</v>
      </c>
      <c r="F36" s="152">
        <f>G34</f>
        <v>3</v>
      </c>
      <c r="G36" s="154"/>
      <c r="H36" s="155"/>
      <c r="I36" s="156"/>
      <c r="J36" s="148">
        <f>AE35</f>
        <v>1</v>
      </c>
      <c r="K36" s="150" t="str">
        <f>AF35</f>
        <v>:</v>
      </c>
      <c r="L36" s="152">
        <f>AG35</f>
        <v>3</v>
      </c>
      <c r="M36" s="148">
        <f>AE38</f>
        <v>3</v>
      </c>
      <c r="N36" s="150" t="str">
        <f>AF38</f>
        <v>:</v>
      </c>
      <c r="O36" s="166">
        <f>AG38</f>
        <v>1</v>
      </c>
      <c r="P36" s="168">
        <f>D36+J36+M36</f>
        <v>4</v>
      </c>
      <c r="Q36" s="150" t="s">
        <v>6</v>
      </c>
      <c r="R36" s="152">
        <f>F36+L36+O36</f>
        <v>7</v>
      </c>
      <c r="S36" s="162">
        <f>IF(D36&gt;F36,2,IF(AND(D36&lt;F36,E36=":"),1,0))+IF(J36&gt;L36,2,IF(AND(J36&lt;L36,K36=":"),1,0))+IF(M36&gt;O36,2,IF(AND(M36&lt;O36,N36=":"),1,0))</f>
        <v>4</v>
      </c>
      <c r="T36" s="164">
        <v>3</v>
      </c>
      <c r="V36" s="7">
        <v>3</v>
      </c>
      <c r="W36" s="11" t="str">
        <f>C41</f>
        <v>Glück Roman</v>
      </c>
      <c r="X36" s="18" t="s">
        <v>9</v>
      </c>
      <c r="Y36" s="14" t="str">
        <f>C39</f>
        <v>Šolle Radovan</v>
      </c>
      <c r="Z36" s="42" t="s">
        <v>179</v>
      </c>
      <c r="AA36" s="39" t="s">
        <v>147</v>
      </c>
      <c r="AB36" s="39" t="s">
        <v>170</v>
      </c>
      <c r="AC36" s="39" t="s">
        <v>147</v>
      </c>
      <c r="AD36" s="46" t="s">
        <v>171</v>
      </c>
      <c r="AE36" s="25">
        <f t="shared" si="6"/>
        <v>2</v>
      </c>
      <c r="AF36" s="26" t="s">
        <v>6</v>
      </c>
      <c r="AG36" s="27">
        <f t="shared" si="7"/>
        <v>3</v>
      </c>
      <c r="AJ36" s="105">
        <f>A40</f>
        <v>8</v>
      </c>
      <c r="AK36" s="105">
        <f>A38</f>
        <v>16</v>
      </c>
    </row>
    <row r="37" spans="1:37">
      <c r="A37" s="217"/>
      <c r="B37" s="161"/>
      <c r="C37" s="35" t="str">
        <f>IF(A36&gt;0,IF(VLOOKUP(A36,seznam!$A$2:$C$129,2)&gt;0,VLOOKUP(A36,seznam!$A$2:$C$129,2),"------"),"------")</f>
        <v>Šmíd Tomáš</v>
      </c>
      <c r="D37" s="151"/>
      <c r="E37" s="151"/>
      <c r="F37" s="153"/>
      <c r="G37" s="157"/>
      <c r="H37" s="158"/>
      <c r="I37" s="159"/>
      <c r="J37" s="149"/>
      <c r="K37" s="151"/>
      <c r="L37" s="153"/>
      <c r="M37" s="149"/>
      <c r="N37" s="151"/>
      <c r="O37" s="167"/>
      <c r="P37" s="189"/>
      <c r="Q37" s="187"/>
      <c r="R37" s="188"/>
      <c r="S37" s="163"/>
      <c r="T37" s="165"/>
      <c r="V37" s="7">
        <v>4</v>
      </c>
      <c r="W37" s="11" t="str">
        <f>C35</f>
        <v>Sedláček Radek</v>
      </c>
      <c r="X37" s="17" t="s">
        <v>9</v>
      </c>
      <c r="Y37" s="14" t="str">
        <f>C37</f>
        <v>Šmíd Tomáš</v>
      </c>
      <c r="Z37" s="42" t="s">
        <v>169</v>
      </c>
      <c r="AA37" s="39" t="s">
        <v>213</v>
      </c>
      <c r="AB37" s="39" t="s">
        <v>39</v>
      </c>
      <c r="AC37" s="39"/>
      <c r="AD37" s="46"/>
      <c r="AE37" s="25">
        <f t="shared" si="6"/>
        <v>3</v>
      </c>
      <c r="AF37" s="26" t="s">
        <v>6</v>
      </c>
      <c r="AG37" s="27">
        <f t="shared" si="7"/>
        <v>0</v>
      </c>
      <c r="AJ37" s="105">
        <f>A34</f>
        <v>14</v>
      </c>
      <c r="AK37" s="105">
        <f>A36</f>
        <v>39</v>
      </c>
    </row>
    <row r="38" spans="1:37">
      <c r="A38" s="217">
        <v>16</v>
      </c>
      <c r="B38" s="160">
        <v>3</v>
      </c>
      <c r="C38" s="38" t="str">
        <f>IF(A38&gt;0,IF(VLOOKUP(A38,seznam!$A$2:$C$129,3)&gt;0,VLOOKUP(A38,seznam!$A$2:$C$129,3),"------"),"------")</f>
        <v>ZH Hnojice</v>
      </c>
      <c r="D38" s="150">
        <f>L34</f>
        <v>1</v>
      </c>
      <c r="E38" s="150" t="str">
        <f>K34</f>
        <v>:</v>
      </c>
      <c r="F38" s="152">
        <f>J34</f>
        <v>3</v>
      </c>
      <c r="G38" s="148">
        <f>L36</f>
        <v>3</v>
      </c>
      <c r="H38" s="150" t="str">
        <f>K36</f>
        <v>:</v>
      </c>
      <c r="I38" s="152">
        <f>J36</f>
        <v>1</v>
      </c>
      <c r="J38" s="154"/>
      <c r="K38" s="155"/>
      <c r="L38" s="156"/>
      <c r="M38" s="148">
        <f>AG36</f>
        <v>3</v>
      </c>
      <c r="N38" s="150" t="str">
        <f>AF36</f>
        <v>:</v>
      </c>
      <c r="O38" s="166">
        <f>AE36</f>
        <v>2</v>
      </c>
      <c r="P38" s="168">
        <f>D38+G38+M38</f>
        <v>7</v>
      </c>
      <c r="Q38" s="150" t="s">
        <v>6</v>
      </c>
      <c r="R38" s="152">
        <f>F38+I38+O38</f>
        <v>6</v>
      </c>
      <c r="S38" s="162">
        <f>IF(D38&gt;F38,2,IF(AND(D38&lt;F38,E38=":"),1,0))+IF(G38&gt;I38,2,IF(AND(G38&lt;I38,H38=":"),1,0))+IF(M38&gt;O38,2,IF(AND(M38&lt;O38,N38=":"),1,0))</f>
        <v>5</v>
      </c>
      <c r="T38" s="164">
        <v>2</v>
      </c>
      <c r="V38" s="7">
        <v>5</v>
      </c>
      <c r="W38" s="11" t="str">
        <f>C37</f>
        <v>Šmíd Tomáš</v>
      </c>
      <c r="X38" s="17" t="s">
        <v>9</v>
      </c>
      <c r="Y38" s="14" t="str">
        <f>C41</f>
        <v>Glück Roman</v>
      </c>
      <c r="Z38" s="42" t="s">
        <v>178</v>
      </c>
      <c r="AA38" s="39" t="s">
        <v>40</v>
      </c>
      <c r="AB38" s="39" t="s">
        <v>117</v>
      </c>
      <c r="AC38" s="39" t="s">
        <v>116</v>
      </c>
      <c r="AD38" s="46"/>
      <c r="AE38" s="25">
        <f t="shared" si="6"/>
        <v>3</v>
      </c>
      <c r="AF38" s="26" t="s">
        <v>6</v>
      </c>
      <c r="AG38" s="27">
        <f t="shared" si="7"/>
        <v>1</v>
      </c>
      <c r="AJ38" s="105">
        <f>A36</f>
        <v>39</v>
      </c>
      <c r="AK38" s="105">
        <f>A40</f>
        <v>8</v>
      </c>
    </row>
    <row r="39" spans="1:37" ht="13.8" thickBot="1">
      <c r="A39" s="217"/>
      <c r="B39" s="161"/>
      <c r="C39" s="35" t="str">
        <f>IF(A38&gt;0,IF(VLOOKUP(A38,seznam!$A$2:$C$129,2)&gt;0,VLOOKUP(A38,seznam!$A$2:$C$129,2),"------"),"------")</f>
        <v>Šolle Radovan</v>
      </c>
      <c r="D39" s="151"/>
      <c r="E39" s="151"/>
      <c r="F39" s="153"/>
      <c r="G39" s="149"/>
      <c r="H39" s="151"/>
      <c r="I39" s="153"/>
      <c r="J39" s="157"/>
      <c r="K39" s="158"/>
      <c r="L39" s="159"/>
      <c r="M39" s="149"/>
      <c r="N39" s="151"/>
      <c r="O39" s="167"/>
      <c r="P39" s="169"/>
      <c r="Q39" s="151"/>
      <c r="R39" s="153"/>
      <c r="S39" s="163"/>
      <c r="T39" s="165"/>
      <c r="V39" s="8">
        <v>6</v>
      </c>
      <c r="W39" s="12" t="str">
        <f>C39</f>
        <v>Šolle Radovan</v>
      </c>
      <c r="X39" s="19" t="s">
        <v>9</v>
      </c>
      <c r="Y39" s="15" t="str">
        <f>C35</f>
        <v>Sedláček Radek</v>
      </c>
      <c r="Z39" s="43" t="s">
        <v>116</v>
      </c>
      <c r="AA39" s="44" t="s">
        <v>178</v>
      </c>
      <c r="AB39" s="44" t="s">
        <v>170</v>
      </c>
      <c r="AC39" s="44" t="s">
        <v>42</v>
      </c>
      <c r="AD39" s="47"/>
      <c r="AE39" s="28">
        <f t="shared" si="6"/>
        <v>1</v>
      </c>
      <c r="AF39" s="29" t="s">
        <v>6</v>
      </c>
      <c r="AG39" s="30">
        <f t="shared" si="7"/>
        <v>3</v>
      </c>
      <c r="AJ39" s="105">
        <f>A38</f>
        <v>16</v>
      </c>
      <c r="AK39" s="105">
        <f>A34</f>
        <v>14</v>
      </c>
    </row>
    <row r="40" spans="1:37">
      <c r="A40" s="217">
        <v>8</v>
      </c>
      <c r="B40" s="160">
        <v>4</v>
      </c>
      <c r="C40" s="38" t="str">
        <f>IF(A40&gt;0,IF(VLOOKUP(A40,seznam!$A$2:$C$129,3)&gt;0,VLOOKUP(A40,seznam!$A$2:$C$129,3),"------"),"------")</f>
        <v>Granitol Mor. Beroun</v>
      </c>
      <c r="D40" s="150">
        <f>O34</f>
        <v>1</v>
      </c>
      <c r="E40" s="150" t="str">
        <f>N34</f>
        <v>:</v>
      </c>
      <c r="F40" s="152">
        <f>M34</f>
        <v>3</v>
      </c>
      <c r="G40" s="148">
        <f>O36</f>
        <v>1</v>
      </c>
      <c r="H40" s="150" t="str">
        <f>N36</f>
        <v>:</v>
      </c>
      <c r="I40" s="152">
        <f>M36</f>
        <v>3</v>
      </c>
      <c r="J40" s="148">
        <f>O38</f>
        <v>2</v>
      </c>
      <c r="K40" s="150" t="str">
        <f>N38</f>
        <v>:</v>
      </c>
      <c r="L40" s="152">
        <f>M38</f>
        <v>3</v>
      </c>
      <c r="M40" s="154"/>
      <c r="N40" s="155"/>
      <c r="O40" s="176"/>
      <c r="P40" s="168">
        <f>D40+G40+J40</f>
        <v>4</v>
      </c>
      <c r="Q40" s="150" t="s">
        <v>6</v>
      </c>
      <c r="R40" s="152">
        <f>F40+I40+L40</f>
        <v>9</v>
      </c>
      <c r="S40" s="162">
        <f>IF(D40&gt;F40,2,IF(AND(D40&lt;F40,E40=":"),1,0))+IF(G40&gt;I40,2,IF(AND(G40&lt;I40,H40=":"),1,0))+IF(J40&gt;L40,2,IF(AND(J40&lt;L40,K40=":"),1,0))</f>
        <v>3</v>
      </c>
      <c r="T40" s="164">
        <v>4</v>
      </c>
    </row>
    <row r="41" spans="1:37" ht="13.8" thickBot="1">
      <c r="A41" s="218"/>
      <c r="B41" s="173"/>
      <c r="C41" s="36" t="str">
        <f>IF(A40&gt;0,IF(VLOOKUP(A40,seznam!$A$2:$C$129,2)&gt;0,VLOOKUP(A40,seznam!$A$2:$C$129,2),"------"),"------")</f>
        <v>Glück Roman</v>
      </c>
      <c r="D41" s="171"/>
      <c r="E41" s="171"/>
      <c r="F41" s="172"/>
      <c r="G41" s="170"/>
      <c r="H41" s="171"/>
      <c r="I41" s="172"/>
      <c r="J41" s="170"/>
      <c r="K41" s="171"/>
      <c r="L41" s="172"/>
      <c r="M41" s="177"/>
      <c r="N41" s="178"/>
      <c r="O41" s="179"/>
      <c r="P41" s="180"/>
      <c r="Q41" s="171"/>
      <c r="R41" s="172"/>
      <c r="S41" s="174"/>
      <c r="T41" s="175"/>
    </row>
    <row r="43" spans="1:37" ht="40.049999999999997" customHeight="1">
      <c r="B43" s="204" t="str">
        <f>B1</f>
        <v>KP dospělých 2024 Moravský Beroun</v>
      </c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</row>
    <row r="44" spans="1:37" ht="13.8" thickBot="1"/>
    <row r="45" spans="1:37" ht="13.8" thickBot="1">
      <c r="A45" s="89" t="s">
        <v>1</v>
      </c>
      <c r="B45" s="190" t="s">
        <v>13</v>
      </c>
      <c r="C45" s="191"/>
      <c r="D45" s="192">
        <v>1</v>
      </c>
      <c r="E45" s="193"/>
      <c r="F45" s="194"/>
      <c r="G45" s="195">
        <v>2</v>
      </c>
      <c r="H45" s="193"/>
      <c r="I45" s="194"/>
      <c r="J45" s="195">
        <v>3</v>
      </c>
      <c r="K45" s="193"/>
      <c r="L45" s="194"/>
      <c r="M45" s="195">
        <v>4</v>
      </c>
      <c r="N45" s="193"/>
      <c r="O45" s="196"/>
      <c r="P45" s="192" t="s">
        <v>3</v>
      </c>
      <c r="Q45" s="197"/>
      <c r="R45" s="198"/>
      <c r="S45" s="5" t="s">
        <v>4</v>
      </c>
      <c r="T45" s="4" t="s">
        <v>5</v>
      </c>
    </row>
    <row r="46" spans="1:37">
      <c r="A46" s="216">
        <v>24</v>
      </c>
      <c r="B46" s="199">
        <v>1</v>
      </c>
      <c r="C46" s="37" t="str">
        <f>IF(A46&gt;0,IF(VLOOKUP(A46,seznam!$A$2:$C$129,3)&gt;0,VLOOKUP(A46,seznam!$A$2:$C$129,3),"------"),"------")</f>
        <v>KST Jeseník</v>
      </c>
      <c r="D46" s="200"/>
      <c r="E46" s="201"/>
      <c r="F46" s="202"/>
      <c r="G46" s="183">
        <f>AE49</f>
        <v>3</v>
      </c>
      <c r="H46" s="184" t="str">
        <f>AF49</f>
        <v>:</v>
      </c>
      <c r="I46" s="203">
        <f>AG49</f>
        <v>1</v>
      </c>
      <c r="J46" s="183">
        <f>AG51</f>
        <v>2</v>
      </c>
      <c r="K46" s="184" t="str">
        <f>AF51</f>
        <v>:</v>
      </c>
      <c r="L46" s="203">
        <f>AE51</f>
        <v>3</v>
      </c>
      <c r="M46" s="183">
        <f>AE46</f>
        <v>3</v>
      </c>
      <c r="N46" s="184" t="str">
        <f>AF46</f>
        <v>:</v>
      </c>
      <c r="O46" s="185">
        <f>AG46</f>
        <v>0</v>
      </c>
      <c r="P46" s="186">
        <f>G46+J46+M46</f>
        <v>8</v>
      </c>
      <c r="Q46" s="184" t="s">
        <v>6</v>
      </c>
      <c r="R46" s="203">
        <f>I46+L46+O46</f>
        <v>4</v>
      </c>
      <c r="S46" s="181">
        <f>IF(G46&gt;I46,2,IF(AND(G46&lt;I46,H46=":"),1,0))+IF(J46&gt;L46,2,IF(AND(J46&lt;L46,K46=":"),1,0))+IF(M46&gt;O46,2,IF(AND(M46&lt;O46,N46=":"),1,0))</f>
        <v>5</v>
      </c>
      <c r="T46" s="182">
        <v>1</v>
      </c>
      <c r="V46" s="6">
        <v>1</v>
      </c>
      <c r="W46" s="10" t="str">
        <f>C47</f>
        <v>Kašník Sebastián</v>
      </c>
      <c r="X46" s="16" t="s">
        <v>9</v>
      </c>
      <c r="Y46" s="13" t="str">
        <f>C53</f>
        <v>Šafář Dan</v>
      </c>
      <c r="Z46" s="40" t="s">
        <v>116</v>
      </c>
      <c r="AA46" s="41" t="s">
        <v>116</v>
      </c>
      <c r="AB46" s="41" t="s">
        <v>39</v>
      </c>
      <c r="AC46" s="41"/>
      <c r="AD46" s="45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6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05">
        <f>A46</f>
        <v>24</v>
      </c>
      <c r="AK46" s="105">
        <f>A52</f>
        <v>1</v>
      </c>
    </row>
    <row r="47" spans="1:37">
      <c r="A47" s="217"/>
      <c r="B47" s="161"/>
      <c r="C47" s="88" t="str">
        <f>IF(A46&gt;0,IF(VLOOKUP(A46,seznam!$A$2:$C$129,2)&gt;0,VLOOKUP(A46,seznam!$A$2:$C$129,2),"------"),"------")</f>
        <v>Kašník Sebastián</v>
      </c>
      <c r="D47" s="158"/>
      <c r="E47" s="158"/>
      <c r="F47" s="159"/>
      <c r="G47" s="149"/>
      <c r="H47" s="151"/>
      <c r="I47" s="153"/>
      <c r="J47" s="149"/>
      <c r="K47" s="151"/>
      <c r="L47" s="153"/>
      <c r="M47" s="149"/>
      <c r="N47" s="151"/>
      <c r="O47" s="167"/>
      <c r="P47" s="169"/>
      <c r="Q47" s="151"/>
      <c r="R47" s="153"/>
      <c r="S47" s="163"/>
      <c r="T47" s="165"/>
      <c r="V47" s="7">
        <v>2</v>
      </c>
      <c r="W47" s="11" t="str">
        <f>C49</f>
        <v>Benek Jaromír ml.</v>
      </c>
      <c r="X47" s="17" t="s">
        <v>9</v>
      </c>
      <c r="Y47" s="14" t="str">
        <f>C51</f>
        <v>Severa Milan</v>
      </c>
      <c r="Z47" s="42" t="s">
        <v>173</v>
      </c>
      <c r="AA47" s="39" t="s">
        <v>169</v>
      </c>
      <c r="AB47" s="39" t="s">
        <v>39</v>
      </c>
      <c r="AC47" s="39" t="s">
        <v>177</v>
      </c>
      <c r="AD47" s="46" t="s">
        <v>39</v>
      </c>
      <c r="AE47" s="25">
        <f t="shared" si="8"/>
        <v>3</v>
      </c>
      <c r="AF47" s="26" t="s">
        <v>6</v>
      </c>
      <c r="AG47" s="27">
        <f t="shared" si="9"/>
        <v>2</v>
      </c>
      <c r="AJ47" s="105">
        <f>A48</f>
        <v>26</v>
      </c>
      <c r="AK47" s="105">
        <f>A50</f>
        <v>11</v>
      </c>
    </row>
    <row r="48" spans="1:37">
      <c r="A48" s="217">
        <v>26</v>
      </c>
      <c r="B48" s="160">
        <v>2</v>
      </c>
      <c r="C48" s="38" t="str">
        <f>IF(A48&gt;0,IF(VLOOKUP(A48,seznam!$A$2:$C$129,3)&gt;0,VLOOKUP(A48,seznam!$A$2:$C$129,3),"------"),"------")</f>
        <v>TJ Sokol Čechovice</v>
      </c>
      <c r="D48" s="150">
        <f>I46</f>
        <v>1</v>
      </c>
      <c r="E48" s="150" t="str">
        <f>H46</f>
        <v>:</v>
      </c>
      <c r="F48" s="152">
        <f>G46</f>
        <v>3</v>
      </c>
      <c r="G48" s="154"/>
      <c r="H48" s="155"/>
      <c r="I48" s="156"/>
      <c r="J48" s="148">
        <f>AE47</f>
        <v>3</v>
      </c>
      <c r="K48" s="150" t="str">
        <f>AF47</f>
        <v>:</v>
      </c>
      <c r="L48" s="152">
        <f>AG47</f>
        <v>2</v>
      </c>
      <c r="M48" s="148">
        <f>AE50</f>
        <v>3</v>
      </c>
      <c r="N48" s="150" t="str">
        <f>AF50</f>
        <v>:</v>
      </c>
      <c r="O48" s="166">
        <f>AG50</f>
        <v>2</v>
      </c>
      <c r="P48" s="168">
        <f>D48+J48+M48</f>
        <v>7</v>
      </c>
      <c r="Q48" s="150" t="s">
        <v>6</v>
      </c>
      <c r="R48" s="152">
        <f>F48+L48+O48</f>
        <v>7</v>
      </c>
      <c r="S48" s="162">
        <f>IF(D48&gt;F48,2,IF(AND(D48&lt;F48,E48=":"),1,0))+IF(J48&gt;L48,2,IF(AND(J48&lt;L48,K48=":"),1,0))+IF(M48&gt;O48,2,IF(AND(M48&lt;O48,N48=":"),1,0))</f>
        <v>5</v>
      </c>
      <c r="T48" s="164">
        <v>2</v>
      </c>
      <c r="V48" s="7">
        <v>3</v>
      </c>
      <c r="W48" s="11" t="str">
        <f>C53</f>
        <v>Šafář Dan</v>
      </c>
      <c r="X48" s="18" t="s">
        <v>9</v>
      </c>
      <c r="Y48" s="14" t="str">
        <f>C51</f>
        <v>Severa Milan</v>
      </c>
      <c r="Z48" s="42" t="s">
        <v>175</v>
      </c>
      <c r="AA48" s="39" t="s">
        <v>148</v>
      </c>
      <c r="AB48" s="39" t="s">
        <v>116</v>
      </c>
      <c r="AC48" s="39" t="s">
        <v>39</v>
      </c>
      <c r="AD48" s="46"/>
      <c r="AE48" s="25">
        <f t="shared" si="8"/>
        <v>3</v>
      </c>
      <c r="AF48" s="26" t="s">
        <v>6</v>
      </c>
      <c r="AG48" s="27">
        <f t="shared" si="9"/>
        <v>1</v>
      </c>
      <c r="AJ48" s="105">
        <f>A52</f>
        <v>1</v>
      </c>
      <c r="AK48" s="105">
        <f>A50</f>
        <v>11</v>
      </c>
    </row>
    <row r="49" spans="1:37">
      <c r="A49" s="217"/>
      <c r="B49" s="161"/>
      <c r="C49" s="35" t="str">
        <f>IF(A48&gt;0,IF(VLOOKUP(A48,seznam!$A$2:$C$129,2)&gt;0,VLOOKUP(A48,seznam!$A$2:$C$129,2),"------"),"------")</f>
        <v>Benek Jaromír ml.</v>
      </c>
      <c r="D49" s="151"/>
      <c r="E49" s="151"/>
      <c r="F49" s="153"/>
      <c r="G49" s="157"/>
      <c r="H49" s="158"/>
      <c r="I49" s="159"/>
      <c r="J49" s="149"/>
      <c r="K49" s="151"/>
      <c r="L49" s="153"/>
      <c r="M49" s="149"/>
      <c r="N49" s="151"/>
      <c r="O49" s="167"/>
      <c r="P49" s="189"/>
      <c r="Q49" s="187"/>
      <c r="R49" s="188"/>
      <c r="S49" s="163"/>
      <c r="T49" s="165"/>
      <c r="V49" s="7">
        <v>4</v>
      </c>
      <c r="W49" s="11" t="str">
        <f>C47</f>
        <v>Kašník Sebastián</v>
      </c>
      <c r="X49" s="17" t="s">
        <v>9</v>
      </c>
      <c r="Y49" s="14" t="str">
        <f>C49</f>
        <v>Benek Jaromír ml.</v>
      </c>
      <c r="Z49" s="42" t="s">
        <v>148</v>
      </c>
      <c r="AA49" s="39" t="s">
        <v>169</v>
      </c>
      <c r="AB49" s="39" t="s">
        <v>175</v>
      </c>
      <c r="AC49" s="39" t="s">
        <v>40</v>
      </c>
      <c r="AD49" s="46"/>
      <c r="AE49" s="25">
        <f t="shared" si="8"/>
        <v>3</v>
      </c>
      <c r="AF49" s="26" t="s">
        <v>6</v>
      </c>
      <c r="AG49" s="27">
        <f t="shared" si="9"/>
        <v>1</v>
      </c>
      <c r="AJ49" s="105">
        <f>A46</f>
        <v>24</v>
      </c>
      <c r="AK49" s="105">
        <f>A48</f>
        <v>26</v>
      </c>
    </row>
    <row r="50" spans="1:37">
      <c r="A50" s="217">
        <v>11</v>
      </c>
      <c r="B50" s="160">
        <v>3</v>
      </c>
      <c r="C50" s="38" t="str">
        <f>IF(A50&gt;0,IF(VLOOKUP(A50,seznam!$A$2:$C$129,3)&gt;0,VLOOKUP(A50,seznam!$A$2:$C$129,3),"------"),"------")</f>
        <v>SK Přerov</v>
      </c>
      <c r="D50" s="150">
        <f>L46</f>
        <v>3</v>
      </c>
      <c r="E50" s="150" t="str">
        <f>K46</f>
        <v>:</v>
      </c>
      <c r="F50" s="152">
        <f>J46</f>
        <v>2</v>
      </c>
      <c r="G50" s="148">
        <f>L48</f>
        <v>2</v>
      </c>
      <c r="H50" s="150" t="str">
        <f>K48</f>
        <v>:</v>
      </c>
      <c r="I50" s="152">
        <f>J48</f>
        <v>3</v>
      </c>
      <c r="J50" s="154"/>
      <c r="K50" s="155"/>
      <c r="L50" s="156"/>
      <c r="M50" s="148">
        <f>AG48</f>
        <v>1</v>
      </c>
      <c r="N50" s="150" t="str">
        <f>AF48</f>
        <v>:</v>
      </c>
      <c r="O50" s="166">
        <f>AE48</f>
        <v>3</v>
      </c>
      <c r="P50" s="168">
        <f>D50+G50+M50</f>
        <v>6</v>
      </c>
      <c r="Q50" s="150" t="s">
        <v>6</v>
      </c>
      <c r="R50" s="152">
        <f>F50+I50+O50</f>
        <v>8</v>
      </c>
      <c r="S50" s="162">
        <f>IF(D50&gt;F50,2,IF(AND(D50&lt;F50,E50=":"),1,0))+IF(G50&gt;I50,2,IF(AND(G50&lt;I50,H50=":"),1,0))+IF(M50&gt;O50,2,IF(AND(M50&lt;O50,N50=":"),1,0))</f>
        <v>4</v>
      </c>
      <c r="T50" s="164">
        <v>4</v>
      </c>
      <c r="V50" s="7">
        <v>5</v>
      </c>
      <c r="W50" s="11" t="str">
        <f>C49</f>
        <v>Benek Jaromír ml.</v>
      </c>
      <c r="X50" s="17" t="s">
        <v>9</v>
      </c>
      <c r="Y50" s="14" t="str">
        <f>C53</f>
        <v>Šafář Dan</v>
      </c>
      <c r="Z50" s="42" t="s">
        <v>115</v>
      </c>
      <c r="AA50" s="39" t="s">
        <v>175</v>
      </c>
      <c r="AB50" s="39" t="s">
        <v>115</v>
      </c>
      <c r="AC50" s="39" t="s">
        <v>175</v>
      </c>
      <c r="AD50" s="46" t="s">
        <v>115</v>
      </c>
      <c r="AE50" s="25">
        <f t="shared" si="8"/>
        <v>3</v>
      </c>
      <c r="AF50" s="26" t="s">
        <v>6</v>
      </c>
      <c r="AG50" s="27">
        <f t="shared" si="9"/>
        <v>2</v>
      </c>
      <c r="AJ50" s="105">
        <f>A48</f>
        <v>26</v>
      </c>
      <c r="AK50" s="105">
        <f>A52</f>
        <v>1</v>
      </c>
    </row>
    <row r="51" spans="1:37" ht="13.8" thickBot="1">
      <c r="A51" s="217"/>
      <c r="B51" s="161"/>
      <c r="C51" s="35" t="str">
        <f>IF(A50&gt;0,IF(VLOOKUP(A50,seznam!$A$2:$C$129,2)&gt;0,VLOOKUP(A50,seznam!$A$2:$C$129,2),"------"),"------")</f>
        <v>Severa Milan</v>
      </c>
      <c r="D51" s="151"/>
      <c r="E51" s="151"/>
      <c r="F51" s="153"/>
      <c r="G51" s="149"/>
      <c r="H51" s="151"/>
      <c r="I51" s="153"/>
      <c r="J51" s="157"/>
      <c r="K51" s="158"/>
      <c r="L51" s="159"/>
      <c r="M51" s="149"/>
      <c r="N51" s="151"/>
      <c r="O51" s="167"/>
      <c r="P51" s="169"/>
      <c r="Q51" s="151"/>
      <c r="R51" s="153"/>
      <c r="S51" s="163"/>
      <c r="T51" s="165"/>
      <c r="V51" s="8">
        <v>6</v>
      </c>
      <c r="W51" s="12" t="str">
        <f>C51</f>
        <v>Severa Milan</v>
      </c>
      <c r="X51" s="19" t="s">
        <v>9</v>
      </c>
      <c r="Y51" s="15" t="str">
        <f>C47</f>
        <v>Kašník Sebastián</v>
      </c>
      <c r="Z51" s="43" t="s">
        <v>180</v>
      </c>
      <c r="AA51" s="44" t="s">
        <v>42</v>
      </c>
      <c r="AB51" s="44" t="s">
        <v>174</v>
      </c>
      <c r="AC51" s="44" t="s">
        <v>117</v>
      </c>
      <c r="AD51" s="47" t="s">
        <v>147</v>
      </c>
      <c r="AE51" s="28">
        <f t="shared" si="8"/>
        <v>3</v>
      </c>
      <c r="AF51" s="29" t="s">
        <v>6</v>
      </c>
      <c r="AG51" s="30">
        <f t="shared" si="9"/>
        <v>2</v>
      </c>
      <c r="AJ51" s="105">
        <f>A50</f>
        <v>11</v>
      </c>
      <c r="AK51" s="105">
        <f>A46</f>
        <v>24</v>
      </c>
    </row>
    <row r="52" spans="1:37">
      <c r="A52" s="217">
        <v>1</v>
      </c>
      <c r="B52" s="160">
        <v>4</v>
      </c>
      <c r="C52" s="38" t="str">
        <f>IF(A52&gt;0,IF(VLOOKUP(A52,seznam!$A$2:$C$129,3)&gt;0,VLOOKUP(A52,seznam!$A$2:$C$129,3),"------"),"------")</f>
        <v>TJ Sokol Dlouhomilov</v>
      </c>
      <c r="D52" s="150">
        <f>O46</f>
        <v>0</v>
      </c>
      <c r="E52" s="150" t="str">
        <f>N46</f>
        <v>:</v>
      </c>
      <c r="F52" s="152">
        <f>M46</f>
        <v>3</v>
      </c>
      <c r="G52" s="148">
        <f>O48</f>
        <v>2</v>
      </c>
      <c r="H52" s="150" t="str">
        <f>N48</f>
        <v>:</v>
      </c>
      <c r="I52" s="152">
        <f>M48</f>
        <v>3</v>
      </c>
      <c r="J52" s="148">
        <f>O50</f>
        <v>3</v>
      </c>
      <c r="K52" s="150" t="str">
        <f>N50</f>
        <v>:</v>
      </c>
      <c r="L52" s="152">
        <f>M50</f>
        <v>1</v>
      </c>
      <c r="M52" s="154"/>
      <c r="N52" s="155"/>
      <c r="O52" s="176"/>
      <c r="P52" s="168">
        <f>D52+G52+J52</f>
        <v>5</v>
      </c>
      <c r="Q52" s="150" t="s">
        <v>6</v>
      </c>
      <c r="R52" s="152">
        <f>F52+I52+L52</f>
        <v>7</v>
      </c>
      <c r="S52" s="162">
        <f>IF(D52&gt;F52,2,IF(AND(D52&lt;F52,E52=":"),1,0))+IF(G52&gt;I52,2,IF(AND(G52&lt;I52,H52=":"),1,0))+IF(J52&gt;L52,2,IF(AND(J52&lt;L52,K52=":"),1,0))</f>
        <v>4</v>
      </c>
      <c r="T52" s="164">
        <v>3</v>
      </c>
    </row>
    <row r="53" spans="1:37" ht="13.8" thickBot="1">
      <c r="A53" s="218"/>
      <c r="B53" s="173"/>
      <c r="C53" s="36" t="str">
        <f>IF(A52&gt;0,IF(VLOOKUP(A52,seznam!$A$2:$C$129,2)&gt;0,VLOOKUP(A52,seznam!$A$2:$C$129,2),"------"),"------")</f>
        <v>Šafář Dan</v>
      </c>
      <c r="D53" s="171"/>
      <c r="E53" s="171"/>
      <c r="F53" s="172"/>
      <c r="G53" s="170"/>
      <c r="H53" s="171"/>
      <c r="I53" s="172"/>
      <c r="J53" s="170"/>
      <c r="K53" s="171"/>
      <c r="L53" s="172"/>
      <c r="M53" s="177"/>
      <c r="N53" s="178"/>
      <c r="O53" s="179"/>
      <c r="P53" s="180"/>
      <c r="Q53" s="171"/>
      <c r="R53" s="172"/>
      <c r="S53" s="174"/>
      <c r="T53" s="175"/>
    </row>
    <row r="54" spans="1:37" ht="13.8" thickBot="1"/>
    <row r="55" spans="1:37" ht="13.8" thickBot="1">
      <c r="A55" s="89" t="s">
        <v>1</v>
      </c>
      <c r="B55" s="190" t="s">
        <v>14</v>
      </c>
      <c r="C55" s="191"/>
      <c r="D55" s="192">
        <v>1</v>
      </c>
      <c r="E55" s="193"/>
      <c r="F55" s="194"/>
      <c r="G55" s="195">
        <v>2</v>
      </c>
      <c r="H55" s="193"/>
      <c r="I55" s="194"/>
      <c r="J55" s="195">
        <v>3</v>
      </c>
      <c r="K55" s="193"/>
      <c r="L55" s="194"/>
      <c r="M55" s="195">
        <v>4</v>
      </c>
      <c r="N55" s="193"/>
      <c r="O55" s="196"/>
      <c r="P55" s="192" t="s">
        <v>3</v>
      </c>
      <c r="Q55" s="197"/>
      <c r="R55" s="198"/>
      <c r="S55" s="5" t="s">
        <v>4</v>
      </c>
      <c r="T55" s="4" t="s">
        <v>5</v>
      </c>
    </row>
    <row r="56" spans="1:37">
      <c r="A56" s="216">
        <v>30</v>
      </c>
      <c r="B56" s="199">
        <v>1</v>
      </c>
      <c r="C56" s="37" t="str">
        <f>IF(A56&gt;0,IF(VLOOKUP(A56,seznam!$A$2:$C$129,3)&gt;0,VLOOKUP(A56,seznam!$A$2:$C$129,3),"------"),"------")</f>
        <v>Šumperk</v>
      </c>
      <c r="D56" s="200"/>
      <c r="E56" s="201"/>
      <c r="F56" s="202"/>
      <c r="G56" s="183">
        <f>AE59</f>
        <v>3</v>
      </c>
      <c r="H56" s="184" t="str">
        <f>AF59</f>
        <v>:</v>
      </c>
      <c r="I56" s="203">
        <f>AG59</f>
        <v>0</v>
      </c>
      <c r="J56" s="183">
        <f>AG61</f>
        <v>1</v>
      </c>
      <c r="K56" s="184" t="str">
        <f>AF61</f>
        <v>:</v>
      </c>
      <c r="L56" s="203">
        <f>AE61</f>
        <v>3</v>
      </c>
      <c r="M56" s="183">
        <f>AE56</f>
        <v>3</v>
      </c>
      <c r="N56" s="184" t="str">
        <f>AF56</f>
        <v>:</v>
      </c>
      <c r="O56" s="185">
        <f>AG56</f>
        <v>0</v>
      </c>
      <c r="P56" s="186">
        <f>G56+J56+M56</f>
        <v>7</v>
      </c>
      <c r="Q56" s="184" t="s">
        <v>6</v>
      </c>
      <c r="R56" s="203">
        <f>I56+L56+O56</f>
        <v>3</v>
      </c>
      <c r="S56" s="181">
        <f>IF(G56&gt;I56,2,IF(AND(G56&lt;I56,H56=":"),1,0))+IF(J56&gt;L56,2,IF(AND(J56&lt;L56,K56=":"),1,0))+IF(M56&gt;O56,2,IF(AND(M56&lt;O56,N56=":"),1,0))</f>
        <v>5</v>
      </c>
      <c r="T56" s="182">
        <v>1</v>
      </c>
      <c r="V56" s="6">
        <v>1</v>
      </c>
      <c r="W56" s="10" t="str">
        <f>C57</f>
        <v>Müller Jiří</v>
      </c>
      <c r="X56" s="16" t="s">
        <v>9</v>
      </c>
      <c r="Y56" s="13" t="str">
        <f>C63</f>
        <v>Kusmič Vlastimil</v>
      </c>
      <c r="Z56" s="40" t="s">
        <v>147</v>
      </c>
      <c r="AA56" s="41" t="s">
        <v>39</v>
      </c>
      <c r="AB56" s="41" t="s">
        <v>40</v>
      </c>
      <c r="AC56" s="41"/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6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05">
        <f>A56</f>
        <v>30</v>
      </c>
      <c r="AK56" s="105">
        <f>A62</f>
        <v>7</v>
      </c>
    </row>
    <row r="57" spans="1:37">
      <c r="A57" s="217"/>
      <c r="B57" s="161"/>
      <c r="C57" s="88" t="str">
        <f>IF(A56&gt;0,IF(VLOOKUP(A56,seznam!$A$2:$C$129,2)&gt;0,VLOOKUP(A56,seznam!$A$2:$C$129,2),"------"),"------")</f>
        <v>Müller Jiří</v>
      </c>
      <c r="D57" s="158"/>
      <c r="E57" s="158"/>
      <c r="F57" s="159"/>
      <c r="G57" s="149"/>
      <c r="H57" s="151"/>
      <c r="I57" s="153"/>
      <c r="J57" s="149"/>
      <c r="K57" s="151"/>
      <c r="L57" s="153"/>
      <c r="M57" s="149"/>
      <c r="N57" s="151"/>
      <c r="O57" s="167"/>
      <c r="P57" s="169"/>
      <c r="Q57" s="151"/>
      <c r="R57" s="153"/>
      <c r="S57" s="163"/>
      <c r="T57" s="165"/>
      <c r="V57" s="7">
        <v>2</v>
      </c>
      <c r="W57" s="11" t="str">
        <f>C59</f>
        <v>Aberl Jiří</v>
      </c>
      <c r="X57" s="17" t="s">
        <v>9</v>
      </c>
      <c r="Y57" s="14" t="str">
        <f>C61</f>
        <v>Švesták Drahoslav</v>
      </c>
      <c r="Z57" s="42" t="s">
        <v>39</v>
      </c>
      <c r="AA57" s="39" t="s">
        <v>39</v>
      </c>
      <c r="AB57" s="39" t="s">
        <v>39</v>
      </c>
      <c r="AC57" s="39"/>
      <c r="AD57" s="46"/>
      <c r="AE57" s="25">
        <f t="shared" si="10"/>
        <v>3</v>
      </c>
      <c r="AF57" s="26" t="s">
        <v>6</v>
      </c>
      <c r="AG57" s="27">
        <f t="shared" si="11"/>
        <v>0</v>
      </c>
      <c r="AJ57" s="105">
        <f>A58</f>
        <v>18</v>
      </c>
      <c r="AK57" s="105">
        <f>A60</f>
        <v>41</v>
      </c>
    </row>
    <row r="58" spans="1:37">
      <c r="A58" s="217">
        <v>18</v>
      </c>
      <c r="B58" s="160">
        <v>2</v>
      </c>
      <c r="C58" s="38" t="str">
        <f>IF(A58&gt;0,IF(VLOOKUP(A58,seznam!$A$2:$C$129,3)&gt;0,VLOOKUP(A58,seznam!$A$2:$C$129,3),"------"),"------")</f>
        <v>ZH Hnojice</v>
      </c>
      <c r="D58" s="150">
        <f>I56</f>
        <v>0</v>
      </c>
      <c r="E58" s="150" t="str">
        <f>H56</f>
        <v>:</v>
      </c>
      <c r="F58" s="152">
        <f>G56</f>
        <v>3</v>
      </c>
      <c r="G58" s="154"/>
      <c r="H58" s="155"/>
      <c r="I58" s="156"/>
      <c r="J58" s="148">
        <f>AE57</f>
        <v>3</v>
      </c>
      <c r="K58" s="150" t="str">
        <f>AF57</f>
        <v>:</v>
      </c>
      <c r="L58" s="152">
        <f>AG57</f>
        <v>0</v>
      </c>
      <c r="M58" s="148">
        <f>AE60</f>
        <v>3</v>
      </c>
      <c r="N58" s="150" t="str">
        <f>AF60</f>
        <v>:</v>
      </c>
      <c r="O58" s="166">
        <f>AG60</f>
        <v>0</v>
      </c>
      <c r="P58" s="168">
        <f>D58+J58+M58</f>
        <v>6</v>
      </c>
      <c r="Q58" s="150" t="s">
        <v>6</v>
      </c>
      <c r="R58" s="152">
        <f>F58+L58+O58</f>
        <v>3</v>
      </c>
      <c r="S58" s="162">
        <f>IF(D58&gt;F58,2,IF(AND(D58&lt;F58,E58=":"),1,0))+IF(J58&gt;L58,2,IF(AND(J58&lt;L58,K58=":"),1,0))+IF(M58&gt;O58,2,IF(AND(M58&lt;O58,N58=":"),1,0))</f>
        <v>5</v>
      </c>
      <c r="T58" s="164">
        <v>2</v>
      </c>
      <c r="V58" s="7">
        <v>3</v>
      </c>
      <c r="W58" s="11" t="str">
        <f>C63</f>
        <v>Kusmič Vlastimil</v>
      </c>
      <c r="X58" s="18" t="s">
        <v>9</v>
      </c>
      <c r="Y58" s="14" t="str">
        <f>C61</f>
        <v>Švesták Drahoslav</v>
      </c>
      <c r="Z58" s="42" t="s">
        <v>175</v>
      </c>
      <c r="AA58" s="39" t="s">
        <v>183</v>
      </c>
      <c r="AB58" s="39" t="s">
        <v>116</v>
      </c>
      <c r="AC58" s="39" t="s">
        <v>174</v>
      </c>
      <c r="AD58" s="46"/>
      <c r="AE58" s="25">
        <f t="shared" si="10"/>
        <v>1</v>
      </c>
      <c r="AF58" s="26" t="s">
        <v>6</v>
      </c>
      <c r="AG58" s="27">
        <f t="shared" si="11"/>
        <v>3</v>
      </c>
      <c r="AJ58" s="105">
        <f>A62</f>
        <v>7</v>
      </c>
      <c r="AK58" s="105">
        <f>A60</f>
        <v>41</v>
      </c>
    </row>
    <row r="59" spans="1:37">
      <c r="A59" s="217"/>
      <c r="B59" s="161"/>
      <c r="C59" s="35" t="str">
        <f>IF(A58&gt;0,IF(VLOOKUP(A58,seznam!$A$2:$C$129,2)&gt;0,VLOOKUP(A58,seznam!$A$2:$C$129,2),"------"),"------")</f>
        <v>Aberl Jiří</v>
      </c>
      <c r="D59" s="151"/>
      <c r="E59" s="151"/>
      <c r="F59" s="153"/>
      <c r="G59" s="157"/>
      <c r="H59" s="158"/>
      <c r="I59" s="159"/>
      <c r="J59" s="149"/>
      <c r="K59" s="151"/>
      <c r="L59" s="153"/>
      <c r="M59" s="149"/>
      <c r="N59" s="151"/>
      <c r="O59" s="167"/>
      <c r="P59" s="189"/>
      <c r="Q59" s="187"/>
      <c r="R59" s="188"/>
      <c r="S59" s="163"/>
      <c r="T59" s="165"/>
      <c r="V59" s="7">
        <v>4</v>
      </c>
      <c r="W59" s="11" t="str">
        <f>C57</f>
        <v>Müller Jiří</v>
      </c>
      <c r="X59" s="17" t="s">
        <v>9</v>
      </c>
      <c r="Y59" s="14" t="str">
        <f>C59</f>
        <v>Aberl Jiří</v>
      </c>
      <c r="Z59" s="42" t="s">
        <v>169</v>
      </c>
      <c r="AA59" s="39" t="s">
        <v>117</v>
      </c>
      <c r="AB59" s="39" t="s">
        <v>114</v>
      </c>
      <c r="AC59" s="39"/>
      <c r="AD59" s="46"/>
      <c r="AE59" s="25">
        <f t="shared" si="10"/>
        <v>3</v>
      </c>
      <c r="AF59" s="26" t="s">
        <v>6</v>
      </c>
      <c r="AG59" s="27">
        <f t="shared" si="11"/>
        <v>0</v>
      </c>
      <c r="AJ59" s="105">
        <f>A56</f>
        <v>30</v>
      </c>
      <c r="AK59" s="105">
        <f>A58</f>
        <v>18</v>
      </c>
    </row>
    <row r="60" spans="1:37">
      <c r="A60" s="217">
        <v>41</v>
      </c>
      <c r="B60" s="160">
        <v>3</v>
      </c>
      <c r="C60" s="38" t="str">
        <f>IF(A60&gt;0,IF(VLOOKUP(A60,seznam!$A$2:$C$129,3)&gt;0,VLOOKUP(A60,seznam!$A$2:$C$129,3),"------"),"------")</f>
        <v>SK Kolšov</v>
      </c>
      <c r="D60" s="150">
        <f>L56</f>
        <v>3</v>
      </c>
      <c r="E60" s="150" t="str">
        <f>K56</f>
        <v>:</v>
      </c>
      <c r="F60" s="152">
        <f>J56</f>
        <v>1</v>
      </c>
      <c r="G60" s="148">
        <f>L58</f>
        <v>0</v>
      </c>
      <c r="H60" s="150" t="str">
        <f>K58</f>
        <v>:</v>
      </c>
      <c r="I60" s="152">
        <f>J58</f>
        <v>3</v>
      </c>
      <c r="J60" s="154"/>
      <c r="K60" s="155"/>
      <c r="L60" s="156"/>
      <c r="M60" s="148">
        <f>AG58</f>
        <v>3</v>
      </c>
      <c r="N60" s="150" t="str">
        <f>AF58</f>
        <v>:</v>
      </c>
      <c r="O60" s="166">
        <f>AE58</f>
        <v>1</v>
      </c>
      <c r="P60" s="168">
        <f>D60+G60+M60</f>
        <v>6</v>
      </c>
      <c r="Q60" s="150" t="s">
        <v>6</v>
      </c>
      <c r="R60" s="152">
        <f>F60+I60+O60</f>
        <v>5</v>
      </c>
      <c r="S60" s="162">
        <f>IF(D60&gt;F60,2,IF(AND(D60&lt;F60,E60=":"),1,0))+IF(G60&gt;I60,2,IF(AND(G60&lt;I60,H60=":"),1,0))+IF(M60&gt;O60,2,IF(AND(M60&lt;O60,N60=":"),1,0))</f>
        <v>5</v>
      </c>
      <c r="T60" s="164">
        <v>3</v>
      </c>
      <c r="V60" s="7">
        <v>5</v>
      </c>
      <c r="W60" s="11" t="str">
        <f>C59</f>
        <v>Aberl Jiří</v>
      </c>
      <c r="X60" s="17" t="s">
        <v>9</v>
      </c>
      <c r="Y60" s="14" t="str">
        <f>C63</f>
        <v>Kusmič Vlastimil</v>
      </c>
      <c r="Z60" s="42" t="s">
        <v>146</v>
      </c>
      <c r="AA60" s="39" t="s">
        <v>39</v>
      </c>
      <c r="AB60" s="39" t="s">
        <v>147</v>
      </c>
      <c r="AC60" s="39"/>
      <c r="AD60" s="46"/>
      <c r="AE60" s="25">
        <f t="shared" si="10"/>
        <v>3</v>
      </c>
      <c r="AF60" s="26" t="s">
        <v>6</v>
      </c>
      <c r="AG60" s="27">
        <f t="shared" si="11"/>
        <v>0</v>
      </c>
      <c r="AJ60" s="105">
        <f>A58</f>
        <v>18</v>
      </c>
      <c r="AK60" s="105">
        <f>A62</f>
        <v>7</v>
      </c>
    </row>
    <row r="61" spans="1:37" ht="13.8" thickBot="1">
      <c r="A61" s="217"/>
      <c r="B61" s="161"/>
      <c r="C61" s="35" t="str">
        <f>IF(A60&gt;0,IF(VLOOKUP(A60,seznam!$A$2:$C$129,2)&gt;0,VLOOKUP(A60,seznam!$A$2:$C$129,2),"------"),"------")</f>
        <v>Švesták Drahoslav</v>
      </c>
      <c r="D61" s="151"/>
      <c r="E61" s="151"/>
      <c r="F61" s="153"/>
      <c r="G61" s="149"/>
      <c r="H61" s="151"/>
      <c r="I61" s="153"/>
      <c r="J61" s="157"/>
      <c r="K61" s="158"/>
      <c r="L61" s="159"/>
      <c r="M61" s="149"/>
      <c r="N61" s="151"/>
      <c r="O61" s="167"/>
      <c r="P61" s="169"/>
      <c r="Q61" s="151"/>
      <c r="R61" s="153"/>
      <c r="S61" s="163"/>
      <c r="T61" s="165"/>
      <c r="V61" s="8">
        <v>6</v>
      </c>
      <c r="W61" s="12" t="str">
        <f>C61</f>
        <v>Švesták Drahoslav</v>
      </c>
      <c r="X61" s="19" t="s">
        <v>9</v>
      </c>
      <c r="Y61" s="15" t="str">
        <f>C57</f>
        <v>Müller Jiří</v>
      </c>
      <c r="Z61" s="43" t="s">
        <v>42</v>
      </c>
      <c r="AA61" s="44" t="s">
        <v>40</v>
      </c>
      <c r="AB61" s="44" t="s">
        <v>147</v>
      </c>
      <c r="AC61" s="44" t="s">
        <v>169</v>
      </c>
      <c r="AD61" s="47"/>
      <c r="AE61" s="28">
        <f t="shared" si="10"/>
        <v>3</v>
      </c>
      <c r="AF61" s="29" t="s">
        <v>6</v>
      </c>
      <c r="AG61" s="30">
        <f t="shared" si="11"/>
        <v>1</v>
      </c>
      <c r="AJ61" s="105">
        <f>A60</f>
        <v>41</v>
      </c>
      <c r="AK61" s="105">
        <f>A56</f>
        <v>30</v>
      </c>
    </row>
    <row r="62" spans="1:37">
      <c r="A62" s="217">
        <v>7</v>
      </c>
      <c r="B62" s="160">
        <v>4</v>
      </c>
      <c r="C62" s="38" t="str">
        <f>IF(A62&gt;0,IF(VLOOKUP(A62,seznam!$A$2:$C$129,3)&gt;0,VLOOKUP(A62,seznam!$A$2:$C$129,3),"------"),"------")</f>
        <v>Granitol Mor. Beroun</v>
      </c>
      <c r="D62" s="150">
        <f>O56</f>
        <v>0</v>
      </c>
      <c r="E62" s="150" t="str">
        <f>N56</f>
        <v>:</v>
      </c>
      <c r="F62" s="152">
        <f>M56</f>
        <v>3</v>
      </c>
      <c r="G62" s="148">
        <f>O58</f>
        <v>0</v>
      </c>
      <c r="H62" s="150" t="str">
        <f>N58</f>
        <v>:</v>
      </c>
      <c r="I62" s="152">
        <f>M58</f>
        <v>3</v>
      </c>
      <c r="J62" s="148">
        <f>O60</f>
        <v>1</v>
      </c>
      <c r="K62" s="150" t="str">
        <f>N60</f>
        <v>:</v>
      </c>
      <c r="L62" s="152">
        <f>M60</f>
        <v>3</v>
      </c>
      <c r="M62" s="154"/>
      <c r="N62" s="155"/>
      <c r="O62" s="176"/>
      <c r="P62" s="168">
        <f>D62+G62+J62</f>
        <v>1</v>
      </c>
      <c r="Q62" s="150" t="s">
        <v>6</v>
      </c>
      <c r="R62" s="152">
        <f>F62+I62+L62</f>
        <v>9</v>
      </c>
      <c r="S62" s="162">
        <f>IF(D62&gt;F62,2,IF(AND(D62&lt;F62,E62=":"),1,0))+IF(G62&gt;I62,2,IF(AND(G62&lt;I62,H62=":"),1,0))+IF(J62&gt;L62,2,IF(AND(J62&lt;L62,K62=":"),1,0))</f>
        <v>3</v>
      </c>
      <c r="T62" s="164">
        <v>4</v>
      </c>
    </row>
    <row r="63" spans="1:37" ht="13.8" thickBot="1">
      <c r="A63" s="218"/>
      <c r="B63" s="173"/>
      <c r="C63" s="36" t="str">
        <f>IF(A62&gt;0,IF(VLOOKUP(A62,seznam!$A$2:$C$129,2)&gt;0,VLOOKUP(A62,seznam!$A$2:$C$129,2),"------"),"------")</f>
        <v>Kusmič Vlastimil</v>
      </c>
      <c r="D63" s="171"/>
      <c r="E63" s="171"/>
      <c r="F63" s="172"/>
      <c r="G63" s="170"/>
      <c r="H63" s="171"/>
      <c r="I63" s="172"/>
      <c r="J63" s="170"/>
      <c r="K63" s="171"/>
      <c r="L63" s="172"/>
      <c r="M63" s="177"/>
      <c r="N63" s="178"/>
      <c r="O63" s="179"/>
      <c r="P63" s="180"/>
      <c r="Q63" s="171"/>
      <c r="R63" s="172"/>
      <c r="S63" s="174"/>
      <c r="T63" s="175"/>
    </row>
    <row r="64" spans="1:37" ht="13.8" thickBot="1"/>
    <row r="65" spans="1:37" ht="13.8" thickBot="1">
      <c r="A65" s="89" t="s">
        <v>1</v>
      </c>
      <c r="B65" s="190" t="s">
        <v>15</v>
      </c>
      <c r="C65" s="191"/>
      <c r="D65" s="192">
        <v>1</v>
      </c>
      <c r="E65" s="193"/>
      <c r="F65" s="194"/>
      <c r="G65" s="195">
        <v>2</v>
      </c>
      <c r="H65" s="193"/>
      <c r="I65" s="194"/>
      <c r="J65" s="195">
        <v>3</v>
      </c>
      <c r="K65" s="193"/>
      <c r="L65" s="194"/>
      <c r="M65" s="195">
        <v>4</v>
      </c>
      <c r="N65" s="193"/>
      <c r="O65" s="196"/>
      <c r="P65" s="192" t="s">
        <v>3</v>
      </c>
      <c r="Q65" s="197"/>
      <c r="R65" s="198"/>
      <c r="S65" s="5" t="s">
        <v>4</v>
      </c>
      <c r="T65" s="4" t="s">
        <v>5</v>
      </c>
    </row>
    <row r="66" spans="1:37">
      <c r="A66" s="216">
        <v>13</v>
      </c>
      <c r="B66" s="199">
        <v>1</v>
      </c>
      <c r="C66" s="132" t="str">
        <f>IF(A66&gt;0,IF(VLOOKUP(A66,seznam!$A$2:$C$129,3)&gt;0,VLOOKUP(A66,seznam!$A$2:$C$129,3),"------"),"------")</f>
        <v>SK Přerov</v>
      </c>
      <c r="D66" s="200"/>
      <c r="E66" s="201"/>
      <c r="F66" s="202"/>
      <c r="G66" s="183">
        <f>AE69</f>
        <v>3</v>
      </c>
      <c r="H66" s="184" t="str">
        <f>AF69</f>
        <v>:</v>
      </c>
      <c r="I66" s="203">
        <f>AG69</f>
        <v>0</v>
      </c>
      <c r="J66" s="183">
        <f>AG71</f>
        <v>3</v>
      </c>
      <c r="K66" s="184" t="str">
        <f>AF71</f>
        <v>:</v>
      </c>
      <c r="L66" s="203">
        <f>AE71</f>
        <v>2</v>
      </c>
      <c r="M66" s="183">
        <f>AE66</f>
        <v>3</v>
      </c>
      <c r="N66" s="184" t="str">
        <f>AF66</f>
        <v>:</v>
      </c>
      <c r="O66" s="185">
        <f>AG66</f>
        <v>0</v>
      </c>
      <c r="P66" s="186">
        <f>G66+J66+M66</f>
        <v>9</v>
      </c>
      <c r="Q66" s="184" t="s">
        <v>6</v>
      </c>
      <c r="R66" s="203">
        <f>I66+L66+O66</f>
        <v>2</v>
      </c>
      <c r="S66" s="181">
        <f>IF(G66&gt;I66,2,IF(AND(G66&lt;I66,H66=":"),1,0))+IF(J66&gt;L66,2,IF(AND(J66&lt;L66,K66=":"),1,0))+IF(M66&gt;O66,2,IF(AND(M66&lt;O66,N66=":"),1,0))</f>
        <v>6</v>
      </c>
      <c r="T66" s="182">
        <v>1</v>
      </c>
      <c r="V66" s="6">
        <v>1</v>
      </c>
      <c r="W66" s="10" t="str">
        <f>C67</f>
        <v>Doušek Tomáš</v>
      </c>
      <c r="X66" s="16" t="s">
        <v>9</v>
      </c>
      <c r="Y66" s="13" t="str">
        <f>C73</f>
        <v>Zuština Lukáš</v>
      </c>
      <c r="Z66" s="40" t="s">
        <v>41</v>
      </c>
      <c r="AA66" s="41" t="s">
        <v>40</v>
      </c>
      <c r="AB66" s="41" t="s">
        <v>169</v>
      </c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3</v>
      </c>
      <c r="AF66" s="23" t="s">
        <v>6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05">
        <f>A66</f>
        <v>13</v>
      </c>
      <c r="AK66" s="105">
        <f>A72</f>
        <v>19</v>
      </c>
    </row>
    <row r="67" spans="1:37">
      <c r="A67" s="217"/>
      <c r="B67" s="161"/>
      <c r="C67" s="133" t="str">
        <f>IF(A66&gt;0,IF(VLOOKUP(A66,seznam!$A$2:$C$129,2)&gt;0,VLOOKUP(A66,seznam!$A$2:$C$129,2),"------"),"------")</f>
        <v>Doušek Tomáš</v>
      </c>
      <c r="D67" s="158"/>
      <c r="E67" s="158"/>
      <c r="F67" s="159"/>
      <c r="G67" s="149"/>
      <c r="H67" s="151"/>
      <c r="I67" s="153"/>
      <c r="J67" s="149"/>
      <c r="K67" s="151"/>
      <c r="L67" s="153"/>
      <c r="M67" s="149"/>
      <c r="N67" s="151"/>
      <c r="O67" s="167"/>
      <c r="P67" s="169"/>
      <c r="Q67" s="151"/>
      <c r="R67" s="153"/>
      <c r="S67" s="163"/>
      <c r="T67" s="165"/>
      <c r="V67" s="7">
        <v>2</v>
      </c>
      <c r="W67" s="11" t="str">
        <f>C69</f>
        <v>Večeř Milan</v>
      </c>
      <c r="X67" s="17" t="s">
        <v>9</v>
      </c>
      <c r="Y67" s="14" t="str">
        <f>C71</f>
        <v>Jemelka Libor</v>
      </c>
      <c r="Z67" s="42" t="s">
        <v>39</v>
      </c>
      <c r="AA67" s="39" t="s">
        <v>147</v>
      </c>
      <c r="AB67" s="39" t="s">
        <v>175</v>
      </c>
      <c r="AC67" s="39" t="s">
        <v>181</v>
      </c>
      <c r="AD67" s="46" t="s">
        <v>171</v>
      </c>
      <c r="AE67" s="25">
        <f t="shared" si="12"/>
        <v>2</v>
      </c>
      <c r="AF67" s="26" t="s">
        <v>6</v>
      </c>
      <c r="AG67" s="27">
        <f t="shared" si="13"/>
        <v>3</v>
      </c>
      <c r="AJ67" s="105">
        <f>A68</f>
        <v>32</v>
      </c>
      <c r="AK67" s="105">
        <f>A70</f>
        <v>2</v>
      </c>
    </row>
    <row r="68" spans="1:37">
      <c r="A68" s="217">
        <v>32</v>
      </c>
      <c r="B68" s="160">
        <v>2</v>
      </c>
      <c r="C68" s="134" t="str">
        <f>IF(A68&gt;0,IF(VLOOKUP(A68,seznam!$A$2:$C$129,3)&gt;0,VLOOKUP(A68,seznam!$A$2:$C$129,3),"------"),"------")</f>
        <v>Šumperk</v>
      </c>
      <c r="D68" s="150">
        <f>I66</f>
        <v>0</v>
      </c>
      <c r="E68" s="150" t="str">
        <f>H66</f>
        <v>:</v>
      </c>
      <c r="F68" s="152">
        <f>G66</f>
        <v>3</v>
      </c>
      <c r="G68" s="154"/>
      <c r="H68" s="155"/>
      <c r="I68" s="156"/>
      <c r="J68" s="148">
        <f>AE67</f>
        <v>2</v>
      </c>
      <c r="K68" s="150" t="str">
        <f>AF67</f>
        <v>:</v>
      </c>
      <c r="L68" s="152">
        <f>AG67</f>
        <v>3</v>
      </c>
      <c r="M68" s="148">
        <f>AE70</f>
        <v>0</v>
      </c>
      <c r="N68" s="150" t="str">
        <f>AF70</f>
        <v>:</v>
      </c>
      <c r="O68" s="166">
        <f>AG70</f>
        <v>3</v>
      </c>
      <c r="P68" s="168">
        <f>D68+J68+M68</f>
        <v>2</v>
      </c>
      <c r="Q68" s="150" t="s">
        <v>6</v>
      </c>
      <c r="R68" s="152">
        <f>F68+L68+O68</f>
        <v>9</v>
      </c>
      <c r="S68" s="162">
        <f>IF(D68&gt;F68,2,IF(AND(D68&lt;F68,E68=":"),1,0))+IF(J68&gt;L68,2,IF(AND(J68&lt;L68,K68=":"),1,0))+IF(M68&gt;O68,2,IF(AND(M68&lt;O68,N68=":"),1,0))</f>
        <v>3</v>
      </c>
      <c r="T68" s="164">
        <v>4</v>
      </c>
      <c r="V68" s="7">
        <v>3</v>
      </c>
      <c r="W68" s="11" t="str">
        <f>C73</f>
        <v>Zuština Lukáš</v>
      </c>
      <c r="X68" s="18" t="s">
        <v>9</v>
      </c>
      <c r="Y68" s="14" t="str">
        <f>C71</f>
        <v>Jemelka Libor</v>
      </c>
      <c r="Z68" s="42" t="s">
        <v>39</v>
      </c>
      <c r="AA68" s="39" t="s">
        <v>39</v>
      </c>
      <c r="AB68" s="39" t="s">
        <v>39</v>
      </c>
      <c r="AC68" s="39"/>
      <c r="AD68" s="46"/>
      <c r="AE68" s="25">
        <f t="shared" si="12"/>
        <v>3</v>
      </c>
      <c r="AF68" s="26" t="s">
        <v>6</v>
      </c>
      <c r="AG68" s="27">
        <f t="shared" si="13"/>
        <v>0</v>
      </c>
      <c r="AJ68" s="105">
        <f>A72</f>
        <v>19</v>
      </c>
      <c r="AK68" s="105">
        <f>A70</f>
        <v>2</v>
      </c>
    </row>
    <row r="69" spans="1:37">
      <c r="A69" s="217"/>
      <c r="B69" s="161"/>
      <c r="C69" s="135" t="str">
        <f>IF(A68&gt;0,IF(VLOOKUP(A68,seznam!$A$2:$C$129,2)&gt;0,VLOOKUP(A68,seznam!$A$2:$C$129,2),"------"),"------")</f>
        <v>Večeř Milan</v>
      </c>
      <c r="D69" s="151"/>
      <c r="E69" s="151"/>
      <c r="F69" s="153"/>
      <c r="G69" s="157"/>
      <c r="H69" s="158"/>
      <c r="I69" s="159"/>
      <c r="J69" s="149"/>
      <c r="K69" s="151"/>
      <c r="L69" s="153"/>
      <c r="M69" s="149"/>
      <c r="N69" s="151"/>
      <c r="O69" s="167"/>
      <c r="P69" s="189"/>
      <c r="Q69" s="187"/>
      <c r="R69" s="188"/>
      <c r="S69" s="163"/>
      <c r="T69" s="165"/>
      <c r="V69" s="7">
        <v>4</v>
      </c>
      <c r="W69" s="11" t="str">
        <f>C67</f>
        <v>Doušek Tomáš</v>
      </c>
      <c r="X69" s="17" t="s">
        <v>9</v>
      </c>
      <c r="Y69" s="14" t="str">
        <f>C69</f>
        <v>Večeř Milan</v>
      </c>
      <c r="Z69" s="42" t="s">
        <v>40</v>
      </c>
      <c r="AA69" s="39" t="s">
        <v>117</v>
      </c>
      <c r="AB69" s="39" t="s">
        <v>114</v>
      </c>
      <c r="AC69" s="39"/>
      <c r="AD69" s="46"/>
      <c r="AE69" s="25">
        <f t="shared" si="12"/>
        <v>3</v>
      </c>
      <c r="AF69" s="26" t="s">
        <v>6</v>
      </c>
      <c r="AG69" s="27">
        <f t="shared" si="13"/>
        <v>0</v>
      </c>
      <c r="AJ69" s="105">
        <f>A66</f>
        <v>13</v>
      </c>
      <c r="AK69" s="105">
        <f>A68</f>
        <v>32</v>
      </c>
    </row>
    <row r="70" spans="1:37">
      <c r="A70" s="217">
        <v>2</v>
      </c>
      <c r="B70" s="160">
        <v>3</v>
      </c>
      <c r="C70" s="134" t="str">
        <f>IF(A70&gt;0,IF(VLOOKUP(A70,seznam!$A$2:$C$129,3)&gt;0,VLOOKUP(A70,seznam!$A$2:$C$129,3),"------"),"------")</f>
        <v>Sigma Hranice</v>
      </c>
      <c r="D70" s="150">
        <f>L66</f>
        <v>2</v>
      </c>
      <c r="E70" s="150" t="str">
        <f>K66</f>
        <v>:</v>
      </c>
      <c r="F70" s="152">
        <f>J66</f>
        <v>3</v>
      </c>
      <c r="G70" s="148">
        <f>L68</f>
        <v>3</v>
      </c>
      <c r="H70" s="150" t="str">
        <f>K68</f>
        <v>:</v>
      </c>
      <c r="I70" s="152">
        <f>J68</f>
        <v>2</v>
      </c>
      <c r="J70" s="154"/>
      <c r="K70" s="155"/>
      <c r="L70" s="156"/>
      <c r="M70" s="148">
        <f>AG68</f>
        <v>0</v>
      </c>
      <c r="N70" s="150" t="str">
        <f>AF68</f>
        <v>:</v>
      </c>
      <c r="O70" s="166">
        <f>AE68</f>
        <v>3</v>
      </c>
      <c r="P70" s="168">
        <f>D70+G70+M70</f>
        <v>5</v>
      </c>
      <c r="Q70" s="150" t="s">
        <v>6</v>
      </c>
      <c r="R70" s="152">
        <f>F70+I70+O70</f>
        <v>8</v>
      </c>
      <c r="S70" s="162">
        <f>IF(D70&gt;F70,2,IF(AND(D70&lt;F70,E70=":"),1,0))+IF(G70&gt;I70,2,IF(AND(G70&lt;I70,H70=":"),1,0))+IF(M70&gt;O70,2,IF(AND(M70&lt;O70,N70=":"),1,0))</f>
        <v>4</v>
      </c>
      <c r="T70" s="164">
        <v>3</v>
      </c>
      <c r="V70" s="7">
        <v>5</v>
      </c>
      <c r="W70" s="11" t="str">
        <f>C69</f>
        <v>Večeř Milan</v>
      </c>
      <c r="X70" s="17" t="s">
        <v>9</v>
      </c>
      <c r="Y70" s="14" t="str">
        <f>C73</f>
        <v>Zuština Lukáš</v>
      </c>
      <c r="Z70" s="42" t="s">
        <v>171</v>
      </c>
      <c r="AA70" s="39" t="s">
        <v>178</v>
      </c>
      <c r="AB70" s="39" t="s">
        <v>171</v>
      </c>
      <c r="AC70" s="39"/>
      <c r="AD70" s="46"/>
      <c r="AE70" s="25">
        <f t="shared" si="12"/>
        <v>0</v>
      </c>
      <c r="AF70" s="26" t="s">
        <v>6</v>
      </c>
      <c r="AG70" s="27">
        <f t="shared" si="13"/>
        <v>3</v>
      </c>
      <c r="AJ70" s="105">
        <f>A68</f>
        <v>32</v>
      </c>
      <c r="AK70" s="105">
        <f>A72</f>
        <v>19</v>
      </c>
    </row>
    <row r="71" spans="1:37" ht="13.8" thickBot="1">
      <c r="A71" s="217"/>
      <c r="B71" s="161"/>
      <c r="C71" s="135" t="str">
        <f>IF(A70&gt;0,IF(VLOOKUP(A70,seznam!$A$2:$C$129,2)&gt;0,VLOOKUP(A70,seznam!$A$2:$C$129,2),"------"),"------")</f>
        <v>Jemelka Libor</v>
      </c>
      <c r="D71" s="151"/>
      <c r="E71" s="151"/>
      <c r="F71" s="153"/>
      <c r="G71" s="149"/>
      <c r="H71" s="151"/>
      <c r="I71" s="153"/>
      <c r="J71" s="157"/>
      <c r="K71" s="158"/>
      <c r="L71" s="159"/>
      <c r="M71" s="149"/>
      <c r="N71" s="151"/>
      <c r="O71" s="167"/>
      <c r="P71" s="169"/>
      <c r="Q71" s="151"/>
      <c r="R71" s="153"/>
      <c r="S71" s="163"/>
      <c r="T71" s="165"/>
      <c r="V71" s="8">
        <v>6</v>
      </c>
      <c r="W71" s="12" t="str">
        <f>C71</f>
        <v>Jemelka Libor</v>
      </c>
      <c r="X71" s="19" t="s">
        <v>9</v>
      </c>
      <c r="Y71" s="15" t="str">
        <f>C67</f>
        <v>Doušek Tomáš</v>
      </c>
      <c r="Z71" s="43" t="s">
        <v>173</v>
      </c>
      <c r="AA71" s="44" t="s">
        <v>147</v>
      </c>
      <c r="AB71" s="44" t="s">
        <v>147</v>
      </c>
      <c r="AC71" s="44" t="s">
        <v>176</v>
      </c>
      <c r="AD71" s="47" t="s">
        <v>178</v>
      </c>
      <c r="AE71" s="28">
        <f t="shared" si="12"/>
        <v>2</v>
      </c>
      <c r="AF71" s="29" t="s">
        <v>6</v>
      </c>
      <c r="AG71" s="30">
        <f t="shared" si="13"/>
        <v>3</v>
      </c>
      <c r="AJ71" s="105">
        <f>A70</f>
        <v>2</v>
      </c>
      <c r="AK71" s="105">
        <f>A66</f>
        <v>13</v>
      </c>
    </row>
    <row r="72" spans="1:37">
      <c r="A72" s="217">
        <v>19</v>
      </c>
      <c r="B72" s="160">
        <v>4</v>
      </c>
      <c r="C72" s="134" t="str">
        <f>IF(A72&gt;0,IF(VLOOKUP(A72,seznam!$A$2:$C$129,3)&gt;0,VLOOKUP(A72,seznam!$A$2:$C$129,3),"------"),"------")</f>
        <v>ZH Hnojice</v>
      </c>
      <c r="D72" s="150">
        <f>O66</f>
        <v>0</v>
      </c>
      <c r="E72" s="150" t="str">
        <f>N66</f>
        <v>:</v>
      </c>
      <c r="F72" s="152">
        <f>M66</f>
        <v>3</v>
      </c>
      <c r="G72" s="148">
        <f>O68</f>
        <v>3</v>
      </c>
      <c r="H72" s="150" t="str">
        <f>N68</f>
        <v>:</v>
      </c>
      <c r="I72" s="152">
        <f>M68</f>
        <v>0</v>
      </c>
      <c r="J72" s="148">
        <f>O70</f>
        <v>3</v>
      </c>
      <c r="K72" s="150" t="str">
        <f>N70</f>
        <v>:</v>
      </c>
      <c r="L72" s="152">
        <f>M70</f>
        <v>0</v>
      </c>
      <c r="M72" s="154"/>
      <c r="N72" s="155"/>
      <c r="O72" s="176"/>
      <c r="P72" s="168">
        <f>D72+G72+J72</f>
        <v>6</v>
      </c>
      <c r="Q72" s="150" t="s">
        <v>6</v>
      </c>
      <c r="R72" s="152">
        <f>F72+I72+L72</f>
        <v>3</v>
      </c>
      <c r="S72" s="162">
        <f>IF(D72&gt;F72,2,IF(AND(D72&lt;F72,E72=":"),1,0))+IF(G72&gt;I72,2,IF(AND(G72&lt;I72,H72=":"),1,0))+IF(J72&gt;L72,2,IF(AND(J72&lt;L72,K72=":"),1,0))</f>
        <v>5</v>
      </c>
      <c r="T72" s="164">
        <v>2</v>
      </c>
    </row>
    <row r="73" spans="1:37" ht="13.8" thickBot="1">
      <c r="A73" s="218"/>
      <c r="B73" s="173"/>
      <c r="C73" s="136" t="str">
        <f>IF(A72&gt;0,IF(VLOOKUP(A72,seznam!$A$2:$C$129,2)&gt;0,VLOOKUP(A72,seznam!$A$2:$C$129,2),"------"),"------")</f>
        <v>Zuština Lukáš</v>
      </c>
      <c r="D73" s="171"/>
      <c r="E73" s="171"/>
      <c r="F73" s="172"/>
      <c r="G73" s="170"/>
      <c r="H73" s="171"/>
      <c r="I73" s="172"/>
      <c r="J73" s="170"/>
      <c r="K73" s="171"/>
      <c r="L73" s="172"/>
      <c r="M73" s="177"/>
      <c r="N73" s="178"/>
      <c r="O73" s="179"/>
      <c r="P73" s="180"/>
      <c r="Q73" s="171"/>
      <c r="R73" s="172"/>
      <c r="S73" s="174"/>
      <c r="T73" s="175"/>
    </row>
    <row r="74" spans="1:37" ht="13.8" thickBot="1"/>
    <row r="75" spans="1:37" ht="13.8" thickBot="1">
      <c r="A75" s="89" t="s">
        <v>1</v>
      </c>
      <c r="B75" s="190" t="s">
        <v>16</v>
      </c>
      <c r="C75" s="191"/>
      <c r="D75" s="192">
        <v>1</v>
      </c>
      <c r="E75" s="193"/>
      <c r="F75" s="194"/>
      <c r="G75" s="195">
        <v>2</v>
      </c>
      <c r="H75" s="193"/>
      <c r="I75" s="194"/>
      <c r="J75" s="195">
        <v>3</v>
      </c>
      <c r="K75" s="193"/>
      <c r="L75" s="194"/>
      <c r="M75" s="195">
        <v>4</v>
      </c>
      <c r="N75" s="193"/>
      <c r="O75" s="196"/>
      <c r="P75" s="192" t="s">
        <v>3</v>
      </c>
      <c r="Q75" s="197"/>
      <c r="R75" s="198"/>
      <c r="S75" s="5" t="s">
        <v>4</v>
      </c>
      <c r="T75" s="4" t="s">
        <v>5</v>
      </c>
    </row>
    <row r="76" spans="1:37">
      <c r="A76" s="216">
        <v>25</v>
      </c>
      <c r="B76" s="199">
        <v>1</v>
      </c>
      <c r="C76" s="132" t="str">
        <f>IF(A76&gt;0,IF(VLOOKUP(A76,seznam!$A$2:$C$129,3)&gt;0,VLOOKUP(A76,seznam!$A$2:$C$129,3),"------"),"------")</f>
        <v>TJ Sokol Čechovice</v>
      </c>
      <c r="D76" s="200"/>
      <c r="E76" s="201"/>
      <c r="F76" s="202"/>
      <c r="G76" s="183">
        <f>AE79</f>
        <v>3</v>
      </c>
      <c r="H76" s="184" t="str">
        <f>AF79</f>
        <v>:</v>
      </c>
      <c r="I76" s="203">
        <f>AG79</f>
        <v>0</v>
      </c>
      <c r="J76" s="183">
        <f>AG81</f>
        <v>3</v>
      </c>
      <c r="K76" s="184" t="str">
        <f>AF81</f>
        <v>:</v>
      </c>
      <c r="L76" s="203">
        <f>AE81</f>
        <v>1</v>
      </c>
      <c r="M76" s="183">
        <f>AE76</f>
        <v>3</v>
      </c>
      <c r="N76" s="184" t="str">
        <f>AF76</f>
        <v>:</v>
      </c>
      <c r="O76" s="185">
        <f>AG76</f>
        <v>0</v>
      </c>
      <c r="P76" s="186">
        <f>G76+J76+M76</f>
        <v>9</v>
      </c>
      <c r="Q76" s="184" t="s">
        <v>6</v>
      </c>
      <c r="R76" s="203">
        <f>I76+L76+O76</f>
        <v>1</v>
      </c>
      <c r="S76" s="181">
        <f>IF(G76&gt;I76,2,IF(AND(G76&lt;I76,H76=":"),1,0))+IF(J76&gt;L76,2,IF(AND(J76&lt;L76,K76=":"),1,0))+IF(M76&gt;O76,2,IF(AND(M76&lt;O76,N76=":"),1,0))</f>
        <v>6</v>
      </c>
      <c r="T76" s="182">
        <v>1</v>
      </c>
      <c r="V76" s="6">
        <v>1</v>
      </c>
      <c r="W76" s="10" t="str">
        <f>C77</f>
        <v>Pokorný Adam</v>
      </c>
      <c r="X76" s="16" t="s">
        <v>9</v>
      </c>
      <c r="Y76" s="13" t="str">
        <f>C83</f>
        <v>Vlček Michal</v>
      </c>
      <c r="Z76" s="40" t="s">
        <v>114</v>
      </c>
      <c r="AA76" s="41" t="s">
        <v>114</v>
      </c>
      <c r="AB76" s="41" t="s">
        <v>147</v>
      </c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3</v>
      </c>
      <c r="AF76" s="23" t="s">
        <v>6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05">
        <f>A76</f>
        <v>25</v>
      </c>
      <c r="AK76" s="105">
        <f>A82</f>
        <v>20</v>
      </c>
    </row>
    <row r="77" spans="1:37">
      <c r="A77" s="217"/>
      <c r="B77" s="161"/>
      <c r="C77" s="133" t="str">
        <f>IF(A76&gt;0,IF(VLOOKUP(A76,seznam!$A$2:$C$129,2)&gt;0,VLOOKUP(A76,seznam!$A$2:$C$129,2),"------"),"------")</f>
        <v>Pokorný Adam</v>
      </c>
      <c r="D77" s="158"/>
      <c r="E77" s="158"/>
      <c r="F77" s="159"/>
      <c r="G77" s="149"/>
      <c r="H77" s="151"/>
      <c r="I77" s="153"/>
      <c r="J77" s="149"/>
      <c r="K77" s="151"/>
      <c r="L77" s="153"/>
      <c r="M77" s="149"/>
      <c r="N77" s="151"/>
      <c r="O77" s="167"/>
      <c r="P77" s="169"/>
      <c r="Q77" s="151"/>
      <c r="R77" s="153"/>
      <c r="S77" s="163"/>
      <c r="T77" s="165"/>
      <c r="V77" s="7">
        <v>2</v>
      </c>
      <c r="W77" s="11" t="str">
        <f>C79</f>
        <v>Švesták Adam</v>
      </c>
      <c r="X77" s="17" t="s">
        <v>9</v>
      </c>
      <c r="Y77" s="14" t="str">
        <f>C81</f>
        <v>Janík Michal ml.</v>
      </c>
      <c r="Z77" s="42" t="s">
        <v>175</v>
      </c>
      <c r="AA77" s="39" t="s">
        <v>183</v>
      </c>
      <c r="AB77" s="39" t="s">
        <v>40</v>
      </c>
      <c r="AC77" s="39" t="s">
        <v>171</v>
      </c>
      <c r="AD77" s="46"/>
      <c r="AE77" s="25">
        <f t="shared" si="14"/>
        <v>1</v>
      </c>
      <c r="AF77" s="26" t="s">
        <v>6</v>
      </c>
      <c r="AG77" s="27">
        <f t="shared" si="15"/>
        <v>3</v>
      </c>
      <c r="AJ77" s="105">
        <f>A78</f>
        <v>40</v>
      </c>
      <c r="AK77" s="105">
        <f>A80</f>
        <v>15</v>
      </c>
    </row>
    <row r="78" spans="1:37">
      <c r="A78" s="217">
        <v>40</v>
      </c>
      <c r="B78" s="160">
        <v>2</v>
      </c>
      <c r="C78" s="134" t="str">
        <f>IF(A78&gt;0,IF(VLOOKUP(A78,seznam!$A$2:$C$129,3)&gt;0,VLOOKUP(A78,seznam!$A$2:$C$129,3),"------"),"------")</f>
        <v>SK Kolšov</v>
      </c>
      <c r="D78" s="150">
        <f>I76</f>
        <v>0</v>
      </c>
      <c r="E78" s="150" t="str">
        <f>H76</f>
        <v>:</v>
      </c>
      <c r="F78" s="152">
        <f>G76</f>
        <v>3</v>
      </c>
      <c r="G78" s="154"/>
      <c r="H78" s="155"/>
      <c r="I78" s="156"/>
      <c r="J78" s="148">
        <f>AE77</f>
        <v>1</v>
      </c>
      <c r="K78" s="150" t="str">
        <f>AF77</f>
        <v>:</v>
      </c>
      <c r="L78" s="152">
        <f>AG77</f>
        <v>3</v>
      </c>
      <c r="M78" s="148">
        <f>AE80</f>
        <v>3</v>
      </c>
      <c r="N78" s="150" t="str">
        <f>AF80</f>
        <v>:</v>
      </c>
      <c r="O78" s="166">
        <f>AG80</f>
        <v>1</v>
      </c>
      <c r="P78" s="168">
        <f>D78+J78+M78</f>
        <v>4</v>
      </c>
      <c r="Q78" s="150" t="s">
        <v>6</v>
      </c>
      <c r="R78" s="152">
        <f>F78+L78+O78</f>
        <v>7</v>
      </c>
      <c r="S78" s="162">
        <f>IF(D78&gt;F78,2,IF(AND(D78&lt;F78,E78=":"),1,0))+IF(J78&gt;L78,2,IF(AND(J78&lt;L78,K78=":"),1,0))+IF(M78&gt;O78,2,IF(AND(M78&lt;O78,N78=":"),1,0))</f>
        <v>4</v>
      </c>
      <c r="T78" s="164">
        <v>3</v>
      </c>
      <c r="V78" s="7">
        <v>3</v>
      </c>
      <c r="W78" s="11" t="str">
        <f>C83</f>
        <v>Vlček Michal</v>
      </c>
      <c r="X78" s="18" t="s">
        <v>9</v>
      </c>
      <c r="Y78" s="14" t="str">
        <f>C81</f>
        <v>Janík Michal ml.</v>
      </c>
      <c r="Z78" s="42" t="s">
        <v>42</v>
      </c>
      <c r="AA78" s="39" t="s">
        <v>174</v>
      </c>
      <c r="AB78" s="39" t="s">
        <v>171</v>
      </c>
      <c r="AC78" s="39"/>
      <c r="AD78" s="46"/>
      <c r="AE78" s="25">
        <f t="shared" si="14"/>
        <v>0</v>
      </c>
      <c r="AF78" s="26" t="s">
        <v>6</v>
      </c>
      <c r="AG78" s="27">
        <f t="shared" si="15"/>
        <v>3</v>
      </c>
      <c r="AJ78" s="105">
        <f>A82</f>
        <v>20</v>
      </c>
      <c r="AK78" s="105">
        <f>A80</f>
        <v>15</v>
      </c>
    </row>
    <row r="79" spans="1:37">
      <c r="A79" s="217"/>
      <c r="B79" s="161"/>
      <c r="C79" s="135" t="str">
        <f>IF(A78&gt;0,IF(VLOOKUP(A78,seznam!$A$2:$C$129,2)&gt;0,VLOOKUP(A78,seznam!$A$2:$C$129,2),"------"),"------")</f>
        <v>Švesták Adam</v>
      </c>
      <c r="D79" s="151"/>
      <c r="E79" s="151"/>
      <c r="F79" s="153"/>
      <c r="G79" s="157"/>
      <c r="H79" s="158"/>
      <c r="I79" s="159"/>
      <c r="J79" s="149"/>
      <c r="K79" s="151"/>
      <c r="L79" s="153"/>
      <c r="M79" s="149"/>
      <c r="N79" s="151"/>
      <c r="O79" s="167"/>
      <c r="P79" s="189"/>
      <c r="Q79" s="187"/>
      <c r="R79" s="188"/>
      <c r="S79" s="163"/>
      <c r="T79" s="165"/>
      <c r="V79" s="7">
        <v>4</v>
      </c>
      <c r="W79" s="11" t="str">
        <f>C77</f>
        <v>Pokorný Adam</v>
      </c>
      <c r="X79" s="17" t="s">
        <v>9</v>
      </c>
      <c r="Y79" s="14" t="str">
        <f>C79</f>
        <v>Švesták Adam</v>
      </c>
      <c r="Z79" s="42" t="s">
        <v>40</v>
      </c>
      <c r="AA79" s="39" t="s">
        <v>169</v>
      </c>
      <c r="AB79" s="39" t="s">
        <v>39</v>
      </c>
      <c r="AC79" s="39"/>
      <c r="AD79" s="46"/>
      <c r="AE79" s="25">
        <f t="shared" si="14"/>
        <v>3</v>
      </c>
      <c r="AF79" s="26" t="s">
        <v>6</v>
      </c>
      <c r="AG79" s="27">
        <f t="shared" si="15"/>
        <v>0</v>
      </c>
      <c r="AJ79" s="105">
        <f>A76</f>
        <v>25</v>
      </c>
      <c r="AK79" s="105">
        <f>A78</f>
        <v>40</v>
      </c>
    </row>
    <row r="80" spans="1:37">
      <c r="A80" s="217">
        <v>15</v>
      </c>
      <c r="B80" s="160">
        <v>3</v>
      </c>
      <c r="C80" s="134" t="str">
        <f>IF(A80&gt;0,IF(VLOOKUP(A80,seznam!$A$2:$C$129,3)&gt;0,VLOOKUP(A80,seznam!$A$2:$C$129,3),"------"),"------")</f>
        <v>TJ Sokol Ondratice</v>
      </c>
      <c r="D80" s="150">
        <f>L76</f>
        <v>1</v>
      </c>
      <c r="E80" s="150" t="str">
        <f>K76</f>
        <v>:</v>
      </c>
      <c r="F80" s="152">
        <f>J76</f>
        <v>3</v>
      </c>
      <c r="G80" s="148">
        <f>L78</f>
        <v>3</v>
      </c>
      <c r="H80" s="150" t="str">
        <f>K78</f>
        <v>:</v>
      </c>
      <c r="I80" s="152">
        <f>J78</f>
        <v>1</v>
      </c>
      <c r="J80" s="154"/>
      <c r="K80" s="155"/>
      <c r="L80" s="156"/>
      <c r="M80" s="148">
        <f>AG78</f>
        <v>3</v>
      </c>
      <c r="N80" s="150" t="str">
        <f>AF78</f>
        <v>:</v>
      </c>
      <c r="O80" s="166">
        <f>AE78</f>
        <v>0</v>
      </c>
      <c r="P80" s="168">
        <f>D80+G80+M80</f>
        <v>7</v>
      </c>
      <c r="Q80" s="150" t="s">
        <v>6</v>
      </c>
      <c r="R80" s="152">
        <f>F80+I80+O80</f>
        <v>4</v>
      </c>
      <c r="S80" s="162">
        <f>IF(D80&gt;F80,2,IF(AND(D80&lt;F80,E80=":"),1,0))+IF(G80&gt;I80,2,IF(AND(G80&lt;I80,H80=":"),1,0))+IF(M80&gt;O80,2,IF(AND(M80&lt;O80,N80=":"),1,0))</f>
        <v>5</v>
      </c>
      <c r="T80" s="164">
        <v>2</v>
      </c>
      <c r="V80" s="7">
        <v>5</v>
      </c>
      <c r="W80" s="11" t="str">
        <f>C79</f>
        <v>Švesták Adam</v>
      </c>
      <c r="X80" s="17" t="s">
        <v>9</v>
      </c>
      <c r="Y80" s="14" t="str">
        <f>C83</f>
        <v>Vlček Michal</v>
      </c>
      <c r="Z80" s="42" t="s">
        <v>116</v>
      </c>
      <c r="AA80" s="39" t="s">
        <v>39</v>
      </c>
      <c r="AB80" s="39" t="s">
        <v>42</v>
      </c>
      <c r="AC80" s="39" t="s">
        <v>115</v>
      </c>
      <c r="AD80" s="46"/>
      <c r="AE80" s="25">
        <f t="shared" si="14"/>
        <v>3</v>
      </c>
      <c r="AF80" s="26" t="s">
        <v>6</v>
      </c>
      <c r="AG80" s="27">
        <f t="shared" si="15"/>
        <v>1</v>
      </c>
      <c r="AJ80" s="105">
        <f>A78</f>
        <v>40</v>
      </c>
      <c r="AK80" s="105">
        <f>A82</f>
        <v>20</v>
      </c>
    </row>
    <row r="81" spans="1:73" ht="13.8" thickBot="1">
      <c r="A81" s="217"/>
      <c r="B81" s="161"/>
      <c r="C81" s="135" t="str">
        <f>IF(A80&gt;0,IF(VLOOKUP(A80,seznam!$A$2:$C$129,2)&gt;0,VLOOKUP(A80,seznam!$A$2:$C$129,2),"------"),"------")</f>
        <v>Janík Michal ml.</v>
      </c>
      <c r="D81" s="151"/>
      <c r="E81" s="151"/>
      <c r="F81" s="153"/>
      <c r="G81" s="149"/>
      <c r="H81" s="151"/>
      <c r="I81" s="153"/>
      <c r="J81" s="157"/>
      <c r="K81" s="158"/>
      <c r="L81" s="159"/>
      <c r="M81" s="149"/>
      <c r="N81" s="151"/>
      <c r="O81" s="167"/>
      <c r="P81" s="169"/>
      <c r="Q81" s="151"/>
      <c r="R81" s="153"/>
      <c r="S81" s="163"/>
      <c r="T81" s="165"/>
      <c r="V81" s="8">
        <v>6</v>
      </c>
      <c r="W81" s="12" t="str">
        <f>C81</f>
        <v>Janík Michal ml.</v>
      </c>
      <c r="X81" s="19" t="s">
        <v>9</v>
      </c>
      <c r="Y81" s="15" t="str">
        <f>C77</f>
        <v>Pokorný Adam</v>
      </c>
      <c r="Z81" s="43" t="s">
        <v>39</v>
      </c>
      <c r="AA81" s="44" t="s">
        <v>174</v>
      </c>
      <c r="AB81" s="44" t="s">
        <v>172</v>
      </c>
      <c r="AC81" s="44" t="s">
        <v>171</v>
      </c>
      <c r="AD81" s="47"/>
      <c r="AE81" s="28">
        <f t="shared" si="14"/>
        <v>1</v>
      </c>
      <c r="AF81" s="29" t="s">
        <v>6</v>
      </c>
      <c r="AG81" s="30">
        <f t="shared" si="15"/>
        <v>3</v>
      </c>
      <c r="AJ81" s="105">
        <f>A80</f>
        <v>15</v>
      </c>
      <c r="AK81" s="105">
        <f>A76</f>
        <v>25</v>
      </c>
    </row>
    <row r="82" spans="1:73">
      <c r="A82" s="217">
        <v>20</v>
      </c>
      <c r="B82" s="160">
        <v>4</v>
      </c>
      <c r="C82" s="134" t="str">
        <f>IF(A82&gt;0,IF(VLOOKUP(A82,seznam!$A$2:$C$129,3)&gt;0,VLOOKUP(A82,seznam!$A$2:$C$129,3),"------"),"------")</f>
        <v>ZH Hnojice</v>
      </c>
      <c r="D82" s="150">
        <f>O76</f>
        <v>0</v>
      </c>
      <c r="E82" s="150" t="str">
        <f>N76</f>
        <v>:</v>
      </c>
      <c r="F82" s="152">
        <f>M76</f>
        <v>3</v>
      </c>
      <c r="G82" s="148">
        <f>O78</f>
        <v>1</v>
      </c>
      <c r="H82" s="150" t="str">
        <f>N78</f>
        <v>:</v>
      </c>
      <c r="I82" s="152">
        <f>M78</f>
        <v>3</v>
      </c>
      <c r="J82" s="148">
        <f>O80</f>
        <v>0</v>
      </c>
      <c r="K82" s="150" t="str">
        <f>N80</f>
        <v>:</v>
      </c>
      <c r="L82" s="152">
        <f>M80</f>
        <v>3</v>
      </c>
      <c r="M82" s="154"/>
      <c r="N82" s="155"/>
      <c r="O82" s="176"/>
      <c r="P82" s="168">
        <f>D82+G82+J82</f>
        <v>1</v>
      </c>
      <c r="Q82" s="150" t="s">
        <v>6</v>
      </c>
      <c r="R82" s="152">
        <f>F82+I82+L82</f>
        <v>9</v>
      </c>
      <c r="S82" s="162">
        <f>IF(D82&gt;F82,2,IF(AND(D82&lt;F82,E82=":"),1,0))+IF(G82&gt;I82,2,IF(AND(G82&lt;I82,H82=":"),1,0))+IF(J82&gt;L82,2,IF(AND(J82&lt;L82,K82=":"),1,0))</f>
        <v>3</v>
      </c>
      <c r="T82" s="164">
        <v>4</v>
      </c>
    </row>
    <row r="83" spans="1:73" ht="13.8" thickBot="1">
      <c r="A83" s="218"/>
      <c r="B83" s="173"/>
      <c r="C83" s="136" t="str">
        <f>IF(A82&gt;0,IF(VLOOKUP(A82,seznam!$A$2:$C$129,2)&gt;0,VLOOKUP(A82,seznam!$A$2:$C$129,2),"------"),"------")</f>
        <v>Vlček Michal</v>
      </c>
      <c r="D83" s="171"/>
      <c r="E83" s="171"/>
      <c r="F83" s="172"/>
      <c r="G83" s="170"/>
      <c r="H83" s="171"/>
      <c r="I83" s="172"/>
      <c r="J83" s="170"/>
      <c r="K83" s="171"/>
      <c r="L83" s="172"/>
      <c r="M83" s="177"/>
      <c r="N83" s="178"/>
      <c r="O83" s="179"/>
      <c r="P83" s="180"/>
      <c r="Q83" s="171"/>
      <c r="R83" s="172"/>
      <c r="S83" s="174"/>
      <c r="T83" s="175"/>
    </row>
    <row r="85" spans="1:73" ht="40.049999999999997" customHeight="1">
      <c r="B85" s="204" t="str">
        <f>B43</f>
        <v>KP dospělých 2024 Moravský Beroun</v>
      </c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P85" s="204" t="s">
        <v>36</v>
      </c>
      <c r="AQ85" s="205"/>
      <c r="AR85" s="205"/>
      <c r="AS85" s="205"/>
      <c r="AT85" s="205"/>
      <c r="AU85" s="205"/>
      <c r="AV85" s="205"/>
      <c r="AW85" s="205"/>
      <c r="AX85" s="205"/>
      <c r="AY85" s="205"/>
      <c r="AZ85" s="205"/>
      <c r="BA85" s="205"/>
      <c r="BB85" s="205"/>
      <c r="BC85" s="205"/>
      <c r="BD85" s="205"/>
      <c r="BE85" s="205"/>
      <c r="BF85" s="205"/>
      <c r="BG85" s="205"/>
      <c r="BH85" s="205"/>
      <c r="BI85" s="205"/>
      <c r="BJ85" s="205"/>
      <c r="BK85" s="205"/>
      <c r="BL85" s="205"/>
      <c r="BM85" s="205"/>
      <c r="BN85" s="205"/>
      <c r="BO85" s="205"/>
      <c r="BP85" s="205"/>
      <c r="BQ85" s="205"/>
      <c r="BR85" s="205"/>
      <c r="BS85" s="205"/>
      <c r="BT85" s="205"/>
      <c r="BU85" s="205"/>
    </row>
    <row r="86" spans="1:73" ht="13.8" thickBot="1"/>
    <row r="87" spans="1:73" ht="13.8" thickBot="1">
      <c r="A87" s="89" t="s">
        <v>1</v>
      </c>
      <c r="B87" s="190" t="s">
        <v>17</v>
      </c>
      <c r="C87" s="191"/>
      <c r="D87" s="192">
        <v>1</v>
      </c>
      <c r="E87" s="193"/>
      <c r="F87" s="194"/>
      <c r="G87" s="195">
        <v>2</v>
      </c>
      <c r="H87" s="193"/>
      <c r="I87" s="194"/>
      <c r="J87" s="195">
        <v>3</v>
      </c>
      <c r="K87" s="193"/>
      <c r="L87" s="194"/>
      <c r="M87" s="195">
        <v>4</v>
      </c>
      <c r="N87" s="193"/>
      <c r="O87" s="196"/>
      <c r="P87" s="192" t="s">
        <v>3</v>
      </c>
      <c r="Q87" s="197"/>
      <c r="R87" s="198"/>
      <c r="S87" s="5" t="s">
        <v>4</v>
      </c>
      <c r="T87" s="4" t="s">
        <v>5</v>
      </c>
    </row>
    <row r="88" spans="1:73">
      <c r="A88" s="216">
        <v>12</v>
      </c>
      <c r="B88" s="199">
        <v>1</v>
      </c>
      <c r="C88" s="37" t="str">
        <f>IF(A88&gt;0,IF(VLOOKUP(A88,seznam!$A$2:$C$129,3)&gt;0,VLOOKUP(A88,seznam!$A$2:$C$129,3),"------"),"------")</f>
        <v>SK Přerov</v>
      </c>
      <c r="D88" s="200"/>
      <c r="E88" s="201"/>
      <c r="F88" s="202"/>
      <c r="G88" s="183">
        <f>AE91</f>
        <v>3</v>
      </c>
      <c r="H88" s="184" t="str">
        <f>AF91</f>
        <v>:</v>
      </c>
      <c r="I88" s="203">
        <f>AG91</f>
        <v>0</v>
      </c>
      <c r="J88" s="183">
        <f>AG93</f>
        <v>3</v>
      </c>
      <c r="K88" s="184" t="str">
        <f>AF93</f>
        <v>:</v>
      </c>
      <c r="L88" s="203">
        <f>AE93</f>
        <v>0</v>
      </c>
      <c r="M88" s="183">
        <f>AE88</f>
        <v>3</v>
      </c>
      <c r="N88" s="184" t="str">
        <f>AF88</f>
        <v>:</v>
      </c>
      <c r="O88" s="185">
        <f>AG88</f>
        <v>0</v>
      </c>
      <c r="P88" s="186">
        <f>G88+J88+M88</f>
        <v>9</v>
      </c>
      <c r="Q88" s="184" t="s">
        <v>6</v>
      </c>
      <c r="R88" s="203">
        <f>I88+L88+O88</f>
        <v>0</v>
      </c>
      <c r="S88" s="181">
        <f>IF(G88&gt;I88,2,IF(AND(G88&lt;I88,H88=":"),1,0))+IF(J88&gt;L88,2,IF(AND(J88&lt;L88,K88=":"),1,0))+IF(M88&gt;O88,2,IF(AND(M88&lt;O88,N88=":"),1,0))</f>
        <v>6</v>
      </c>
      <c r="T88" s="182">
        <v>1</v>
      </c>
      <c r="V88" s="6">
        <v>1</v>
      </c>
      <c r="W88" s="10" t="str">
        <f>C89</f>
        <v>Skřivánek Tomáš</v>
      </c>
      <c r="X88" s="16" t="s">
        <v>9</v>
      </c>
      <c r="Y88" s="13" t="str">
        <f>C95</f>
        <v>Pavela Ondřej</v>
      </c>
      <c r="Z88" s="40" t="s">
        <v>169</v>
      </c>
      <c r="AA88" s="41" t="s">
        <v>40</v>
      </c>
      <c r="AB88" s="41" t="s">
        <v>117</v>
      </c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3</v>
      </c>
      <c r="AF88" s="23" t="s">
        <v>6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05">
        <f>A88</f>
        <v>12</v>
      </c>
      <c r="AK88" s="105">
        <f>A94</f>
        <v>9</v>
      </c>
    </row>
    <row r="89" spans="1:73">
      <c r="A89" s="217"/>
      <c r="B89" s="161"/>
      <c r="C89" s="88" t="str">
        <f>IF(A88&gt;0,IF(VLOOKUP(A88,seznam!$A$2:$C$129,2)&gt;0,VLOOKUP(A88,seznam!$A$2:$C$129,2),"------"),"------")</f>
        <v>Skřivánek Tomáš</v>
      </c>
      <c r="D89" s="158"/>
      <c r="E89" s="158"/>
      <c r="F89" s="159"/>
      <c r="G89" s="149"/>
      <c r="H89" s="151"/>
      <c r="I89" s="153"/>
      <c r="J89" s="149"/>
      <c r="K89" s="151"/>
      <c r="L89" s="153"/>
      <c r="M89" s="149"/>
      <c r="N89" s="151"/>
      <c r="O89" s="167"/>
      <c r="P89" s="169"/>
      <c r="Q89" s="151"/>
      <c r="R89" s="153"/>
      <c r="S89" s="163"/>
      <c r="T89" s="165"/>
      <c r="V89" s="7">
        <v>2</v>
      </c>
      <c r="W89" s="11" t="str">
        <f>C91</f>
        <v>Dražný Alois</v>
      </c>
      <c r="X89" s="17" t="s">
        <v>9</v>
      </c>
      <c r="Y89" s="14" t="str">
        <f>C93</f>
        <v>Slavík Petr</v>
      </c>
      <c r="Z89" s="42" t="s">
        <v>172</v>
      </c>
      <c r="AA89" s="39" t="s">
        <v>173</v>
      </c>
      <c r="AB89" s="39" t="s">
        <v>174</v>
      </c>
      <c r="AC89" s="39"/>
      <c r="AD89" s="46"/>
      <c r="AE89" s="25">
        <f t="shared" si="16"/>
        <v>0</v>
      </c>
      <c r="AF89" s="26" t="s">
        <v>6</v>
      </c>
      <c r="AG89" s="27">
        <f t="shared" si="17"/>
        <v>3</v>
      </c>
      <c r="AJ89" s="105">
        <f>A90</f>
        <v>38</v>
      </c>
      <c r="AK89" s="105">
        <f>A92</f>
        <v>6</v>
      </c>
    </row>
    <row r="90" spans="1:73">
      <c r="A90" s="217">
        <v>38</v>
      </c>
      <c r="B90" s="160">
        <v>2</v>
      </c>
      <c r="C90" s="38" t="str">
        <f>IF(A90&gt;0,IF(VLOOKUP(A90,seznam!$A$2:$C$129,3)&gt;0,VLOOKUP(A90,seznam!$A$2:$C$129,3),"------"),"------")</f>
        <v>SK Kolšov</v>
      </c>
      <c r="D90" s="150">
        <f>I88</f>
        <v>0</v>
      </c>
      <c r="E90" s="150" t="str">
        <f>H88</f>
        <v>:</v>
      </c>
      <c r="F90" s="152">
        <f>G88</f>
        <v>3</v>
      </c>
      <c r="G90" s="154"/>
      <c r="H90" s="155"/>
      <c r="I90" s="156"/>
      <c r="J90" s="148">
        <f>AE89</f>
        <v>0</v>
      </c>
      <c r="K90" s="150" t="str">
        <f>AF89</f>
        <v>:</v>
      </c>
      <c r="L90" s="152">
        <f>AG89</f>
        <v>3</v>
      </c>
      <c r="M90" s="148">
        <f>AE92</f>
        <v>0</v>
      </c>
      <c r="N90" s="150" t="str">
        <f>AF92</f>
        <v>:</v>
      </c>
      <c r="O90" s="166">
        <f>AG92</f>
        <v>3</v>
      </c>
      <c r="P90" s="168">
        <f>D90+J90+M90</f>
        <v>0</v>
      </c>
      <c r="Q90" s="150" t="s">
        <v>6</v>
      </c>
      <c r="R90" s="152">
        <f>F90+L90+O90</f>
        <v>9</v>
      </c>
      <c r="S90" s="162">
        <f>IF(D90&gt;F90,2,IF(AND(D90&lt;F90,E90=":"),1,0))+IF(J90&gt;L90,2,IF(AND(J90&lt;L90,K90=":"),1,0))+IF(M90&gt;O90,2,IF(AND(M90&lt;O90,N90=":"),1,0))</f>
        <v>3</v>
      </c>
      <c r="T90" s="164">
        <v>4</v>
      </c>
      <c r="V90" s="7">
        <v>3</v>
      </c>
      <c r="W90" s="11" t="str">
        <f>C95</f>
        <v>Pavela Ondřej</v>
      </c>
      <c r="X90" s="18" t="s">
        <v>9</v>
      </c>
      <c r="Y90" s="14" t="str">
        <f>C93</f>
        <v>Slavík Petr</v>
      </c>
      <c r="Z90" s="42" t="s">
        <v>116</v>
      </c>
      <c r="AA90" s="39" t="s">
        <v>169</v>
      </c>
      <c r="AB90" s="39" t="s">
        <v>39</v>
      </c>
      <c r="AC90" s="39"/>
      <c r="AD90" s="46"/>
      <c r="AE90" s="25">
        <f t="shared" si="16"/>
        <v>3</v>
      </c>
      <c r="AF90" s="26" t="s">
        <v>6</v>
      </c>
      <c r="AG90" s="27">
        <f t="shared" si="17"/>
        <v>0</v>
      </c>
      <c r="AJ90" s="105">
        <f>A94</f>
        <v>9</v>
      </c>
      <c r="AK90" s="105">
        <f>A92</f>
        <v>6</v>
      </c>
    </row>
    <row r="91" spans="1:73">
      <c r="A91" s="217"/>
      <c r="B91" s="161"/>
      <c r="C91" s="35" t="str">
        <f>IF(A90&gt;0,IF(VLOOKUP(A90,seznam!$A$2:$C$129,2)&gt;0,VLOOKUP(A90,seznam!$A$2:$C$129,2),"------"),"------")</f>
        <v>Dražný Alois</v>
      </c>
      <c r="D91" s="151"/>
      <c r="E91" s="151"/>
      <c r="F91" s="153"/>
      <c r="G91" s="157"/>
      <c r="H91" s="158"/>
      <c r="I91" s="159"/>
      <c r="J91" s="149"/>
      <c r="K91" s="151"/>
      <c r="L91" s="153"/>
      <c r="M91" s="149"/>
      <c r="N91" s="151"/>
      <c r="O91" s="167"/>
      <c r="P91" s="189"/>
      <c r="Q91" s="187"/>
      <c r="R91" s="188"/>
      <c r="S91" s="163"/>
      <c r="T91" s="165"/>
      <c r="V91" s="7">
        <v>4</v>
      </c>
      <c r="W91" s="11" t="str">
        <f>C89</f>
        <v>Skřivánek Tomáš</v>
      </c>
      <c r="X91" s="17" t="s">
        <v>9</v>
      </c>
      <c r="Y91" s="14" t="str">
        <f>C91</f>
        <v>Dražný Alois</v>
      </c>
      <c r="Z91" s="42" t="s">
        <v>115</v>
      </c>
      <c r="AA91" s="39" t="s">
        <v>115</v>
      </c>
      <c r="AB91" s="39" t="s">
        <v>40</v>
      </c>
      <c r="AC91" s="39"/>
      <c r="AD91" s="46"/>
      <c r="AE91" s="25">
        <f t="shared" si="16"/>
        <v>3</v>
      </c>
      <c r="AF91" s="26" t="s">
        <v>6</v>
      </c>
      <c r="AG91" s="27">
        <f t="shared" si="17"/>
        <v>0</v>
      </c>
      <c r="AJ91" s="105">
        <f>A88</f>
        <v>12</v>
      </c>
      <c r="AK91" s="105">
        <f>A90</f>
        <v>38</v>
      </c>
    </row>
    <row r="92" spans="1:73">
      <c r="A92" s="217">
        <v>6</v>
      </c>
      <c r="B92" s="160">
        <v>2</v>
      </c>
      <c r="C92" s="38" t="str">
        <f>IF(A92&gt;0,IF(VLOOKUP(A92,seznam!$A$2:$C$129,3)&gt;0,VLOOKUP(A92,seznam!$A$2:$C$129,3),"------"),"------")</f>
        <v>Vrbno pod Pradědem</v>
      </c>
      <c r="D92" s="150">
        <f>L88</f>
        <v>0</v>
      </c>
      <c r="E92" s="150" t="str">
        <f>K88</f>
        <v>:</v>
      </c>
      <c r="F92" s="152">
        <f>J88</f>
        <v>3</v>
      </c>
      <c r="G92" s="148">
        <f>L90</f>
        <v>3</v>
      </c>
      <c r="H92" s="150" t="str">
        <f>K90</f>
        <v>:</v>
      </c>
      <c r="I92" s="152">
        <f>J90</f>
        <v>0</v>
      </c>
      <c r="J92" s="154"/>
      <c r="K92" s="155"/>
      <c r="L92" s="156"/>
      <c r="M92" s="148">
        <f>AG90</f>
        <v>0</v>
      </c>
      <c r="N92" s="150" t="str">
        <f>AF90</f>
        <v>:</v>
      </c>
      <c r="O92" s="166">
        <f>AE90</f>
        <v>3</v>
      </c>
      <c r="P92" s="168">
        <f>D92+G92+M92</f>
        <v>3</v>
      </c>
      <c r="Q92" s="150" t="s">
        <v>6</v>
      </c>
      <c r="R92" s="152">
        <f>F92+I92+O92</f>
        <v>6</v>
      </c>
      <c r="S92" s="162">
        <f>IF(D92&gt;F92,2,IF(AND(D92&lt;F92,E92=":"),1,0))+IF(G92&gt;I92,2,IF(AND(G92&lt;I92,H92=":"),1,0))+IF(M92&gt;O92,2,IF(AND(M92&lt;O92,N92=":"),1,0))</f>
        <v>4</v>
      </c>
      <c r="T92" s="164">
        <v>2</v>
      </c>
      <c r="V92" s="7">
        <v>5</v>
      </c>
      <c r="W92" s="11" t="str">
        <f>C91</f>
        <v>Dražný Alois</v>
      </c>
      <c r="X92" s="17" t="s">
        <v>9</v>
      </c>
      <c r="Y92" s="14" t="str">
        <f>C95</f>
        <v>Pavela Ondřej</v>
      </c>
      <c r="Z92" s="42" t="s">
        <v>170</v>
      </c>
      <c r="AA92" s="39" t="s">
        <v>175</v>
      </c>
      <c r="AB92" s="39" t="s">
        <v>178</v>
      </c>
      <c r="AC92" s="39"/>
      <c r="AD92" s="46"/>
      <c r="AE92" s="25">
        <f t="shared" si="16"/>
        <v>0</v>
      </c>
      <c r="AF92" s="26" t="s">
        <v>6</v>
      </c>
      <c r="AG92" s="27">
        <f t="shared" si="17"/>
        <v>3</v>
      </c>
      <c r="AJ92" s="105">
        <f>A90</f>
        <v>38</v>
      </c>
      <c r="AK92" s="105">
        <f>A94</f>
        <v>9</v>
      </c>
    </row>
    <row r="93" spans="1:73" ht="13.8" thickBot="1">
      <c r="A93" s="217"/>
      <c r="B93" s="161"/>
      <c r="C93" s="35" t="str">
        <f>IF(A92&gt;0,IF(VLOOKUP(A92,seznam!$A$2:$C$129,2)&gt;0,VLOOKUP(A92,seznam!$A$2:$C$129,2),"------"),"------")</f>
        <v>Slavík Petr</v>
      </c>
      <c r="D93" s="151"/>
      <c r="E93" s="151"/>
      <c r="F93" s="153"/>
      <c r="G93" s="149"/>
      <c r="H93" s="151"/>
      <c r="I93" s="153"/>
      <c r="J93" s="157"/>
      <c r="K93" s="158"/>
      <c r="L93" s="159"/>
      <c r="M93" s="149"/>
      <c r="N93" s="151"/>
      <c r="O93" s="167"/>
      <c r="P93" s="169"/>
      <c r="Q93" s="151"/>
      <c r="R93" s="153"/>
      <c r="S93" s="163"/>
      <c r="T93" s="165"/>
      <c r="V93" s="8">
        <v>6</v>
      </c>
      <c r="W93" s="12" t="str">
        <f>C93</f>
        <v>Slavík Petr</v>
      </c>
      <c r="X93" s="19" t="s">
        <v>9</v>
      </c>
      <c r="Y93" s="15" t="str">
        <f>C89</f>
        <v>Skřivánek Tomáš</v>
      </c>
      <c r="Z93" s="43" t="s">
        <v>174</v>
      </c>
      <c r="AA93" s="44" t="s">
        <v>173</v>
      </c>
      <c r="AB93" s="44" t="s">
        <v>174</v>
      </c>
      <c r="AC93" s="44"/>
      <c r="AD93" s="47"/>
      <c r="AE93" s="28">
        <f t="shared" si="16"/>
        <v>0</v>
      </c>
      <c r="AF93" s="29" t="s">
        <v>6</v>
      </c>
      <c r="AG93" s="30">
        <f t="shared" si="17"/>
        <v>3</v>
      </c>
      <c r="AJ93" s="105">
        <f>A92</f>
        <v>6</v>
      </c>
      <c r="AK93" s="105">
        <f>A88</f>
        <v>12</v>
      </c>
    </row>
    <row r="94" spans="1:73">
      <c r="A94" s="217">
        <v>9</v>
      </c>
      <c r="B94" s="160">
        <v>4</v>
      </c>
      <c r="C94" s="38" t="str">
        <f>IF(A94&gt;0,IF(VLOOKUP(A94,seznam!$A$2:$C$129,3)&gt;0,VLOOKUP(A94,seznam!$A$2:$C$129,3),"------"),"------")</f>
        <v>Granitol Mor. Beroun</v>
      </c>
      <c r="D94" s="150">
        <f>O88</f>
        <v>0</v>
      </c>
      <c r="E94" s="150" t="str">
        <f>N88</f>
        <v>:</v>
      </c>
      <c r="F94" s="152">
        <f>M88</f>
        <v>3</v>
      </c>
      <c r="G94" s="148">
        <f>O90</f>
        <v>3</v>
      </c>
      <c r="H94" s="150" t="str">
        <f>N90</f>
        <v>:</v>
      </c>
      <c r="I94" s="152">
        <f>M90</f>
        <v>0</v>
      </c>
      <c r="J94" s="148">
        <f>O92</f>
        <v>3</v>
      </c>
      <c r="K94" s="150" t="str">
        <f>N92</f>
        <v>:</v>
      </c>
      <c r="L94" s="152">
        <f>M92</f>
        <v>0</v>
      </c>
      <c r="M94" s="154"/>
      <c r="N94" s="155"/>
      <c r="O94" s="176"/>
      <c r="P94" s="168">
        <f>D94+G94+J94</f>
        <v>6</v>
      </c>
      <c r="Q94" s="150" t="s">
        <v>6</v>
      </c>
      <c r="R94" s="152">
        <f>F94+I94+L94</f>
        <v>3</v>
      </c>
      <c r="S94" s="162">
        <f>IF(D94&gt;F94,2,IF(AND(D94&lt;F94,E94=":"),1,0))+IF(G94&gt;I94,2,IF(AND(G94&lt;I94,H94=":"),1,0))+IF(J94&gt;L94,2,IF(AND(J94&lt;L94,K94=":"),1,0))</f>
        <v>5</v>
      </c>
      <c r="T94" s="164">
        <v>3</v>
      </c>
    </row>
    <row r="95" spans="1:73" ht="13.8" thickBot="1">
      <c r="A95" s="218"/>
      <c r="B95" s="173"/>
      <c r="C95" s="36" t="str">
        <f>IF(A94&gt;0,IF(VLOOKUP(A94,seznam!$A$2:$C$129,2)&gt;0,VLOOKUP(A94,seznam!$A$2:$C$129,2),"------"),"------")</f>
        <v>Pavela Ondřej</v>
      </c>
      <c r="D95" s="171"/>
      <c r="E95" s="171"/>
      <c r="F95" s="172"/>
      <c r="G95" s="170"/>
      <c r="H95" s="171"/>
      <c r="I95" s="172"/>
      <c r="J95" s="170"/>
      <c r="K95" s="171"/>
      <c r="L95" s="172"/>
      <c r="M95" s="177"/>
      <c r="N95" s="178"/>
      <c r="O95" s="179"/>
      <c r="P95" s="180"/>
      <c r="Q95" s="171"/>
      <c r="R95" s="172"/>
      <c r="S95" s="174"/>
      <c r="T95" s="175"/>
    </row>
    <row r="96" spans="1:73" ht="13.8" thickBot="1"/>
    <row r="97" spans="1:37" ht="13.8" thickBot="1">
      <c r="A97" s="89" t="s">
        <v>1</v>
      </c>
      <c r="B97" s="190" t="s">
        <v>18</v>
      </c>
      <c r="C97" s="191"/>
      <c r="D97" s="192">
        <v>1</v>
      </c>
      <c r="E97" s="193"/>
      <c r="F97" s="194"/>
      <c r="G97" s="195">
        <v>2</v>
      </c>
      <c r="H97" s="193"/>
      <c r="I97" s="194"/>
      <c r="J97" s="195">
        <v>3</v>
      </c>
      <c r="K97" s="193"/>
      <c r="L97" s="194"/>
      <c r="M97" s="195">
        <v>4</v>
      </c>
      <c r="N97" s="193"/>
      <c r="O97" s="196"/>
      <c r="P97" s="192" t="s">
        <v>3</v>
      </c>
      <c r="Q97" s="197"/>
      <c r="R97" s="198"/>
      <c r="S97" s="5" t="s">
        <v>4</v>
      </c>
      <c r="T97" s="4" t="s">
        <v>5</v>
      </c>
    </row>
    <row r="98" spans="1:37">
      <c r="A98" s="216">
        <v>31</v>
      </c>
      <c r="B98" s="199">
        <v>1</v>
      </c>
      <c r="C98" s="37" t="str">
        <f>IF(A98&gt;0,IF(VLOOKUP(A98,seznam!$A$2:$C$129,3)&gt;0,VLOOKUP(A98,seznam!$A$2:$C$129,3),"------"),"------")</f>
        <v>Šumperk</v>
      </c>
      <c r="D98" s="200"/>
      <c r="E98" s="201"/>
      <c r="F98" s="202"/>
      <c r="G98" s="183">
        <f>AE101</f>
        <v>3</v>
      </c>
      <c r="H98" s="184" t="str">
        <f>AF101</f>
        <v>:</v>
      </c>
      <c r="I98" s="203">
        <f>AG101</f>
        <v>0</v>
      </c>
      <c r="J98" s="183">
        <f>AG103</f>
        <v>0</v>
      </c>
      <c r="K98" s="184" t="str">
        <f>AF103</f>
        <v>:</v>
      </c>
      <c r="L98" s="203">
        <f>AE103</f>
        <v>3</v>
      </c>
      <c r="M98" s="183">
        <f>AE98</f>
        <v>3</v>
      </c>
      <c r="N98" s="184" t="str">
        <f>AF98</f>
        <v>:</v>
      </c>
      <c r="O98" s="185">
        <f>AG98</f>
        <v>0</v>
      </c>
      <c r="P98" s="186">
        <f>G98+J98+M98</f>
        <v>6</v>
      </c>
      <c r="Q98" s="184" t="s">
        <v>6</v>
      </c>
      <c r="R98" s="203">
        <f>I98+L98+O98</f>
        <v>3</v>
      </c>
      <c r="S98" s="181">
        <f>IF(G98&gt;I98,2,IF(AND(G98&lt;I98,H98=":"),1,0))+IF(J98&gt;L98,2,IF(AND(J98&lt;L98,K98=":"),1,0))+IF(M98&gt;O98,2,IF(AND(M98&lt;O98,N98=":"),1,0))</f>
        <v>5</v>
      </c>
      <c r="T98" s="182">
        <v>2</v>
      </c>
      <c r="V98" s="6">
        <v>1</v>
      </c>
      <c r="W98" s="10" t="str">
        <f>C99</f>
        <v>Müller Lukáš</v>
      </c>
      <c r="X98" s="16" t="s">
        <v>9</v>
      </c>
      <c r="Y98" s="13" t="str">
        <f>C105</f>
        <v>Štefanišin Zdeněk</v>
      </c>
      <c r="Z98" s="40" t="s">
        <v>114</v>
      </c>
      <c r="AA98" s="41" t="s">
        <v>115</v>
      </c>
      <c r="AB98" s="41" t="s">
        <v>39</v>
      </c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3</v>
      </c>
      <c r="AF98" s="23" t="s">
        <v>6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05">
        <f>A98</f>
        <v>31</v>
      </c>
      <c r="AK98" s="105">
        <f>A104</f>
        <v>35</v>
      </c>
    </row>
    <row r="99" spans="1:37">
      <c r="A99" s="217"/>
      <c r="B99" s="161"/>
      <c r="C99" s="88" t="str">
        <f>IF(A98&gt;0,IF(VLOOKUP(A98,seznam!$A$2:$C$129,2)&gt;0,VLOOKUP(A98,seznam!$A$2:$C$129,2),"------"),"------")</f>
        <v>Müller Lukáš</v>
      </c>
      <c r="D99" s="158"/>
      <c r="E99" s="158"/>
      <c r="F99" s="159"/>
      <c r="G99" s="149"/>
      <c r="H99" s="151"/>
      <c r="I99" s="153"/>
      <c r="J99" s="149"/>
      <c r="K99" s="151"/>
      <c r="L99" s="153"/>
      <c r="M99" s="149"/>
      <c r="N99" s="151"/>
      <c r="O99" s="167"/>
      <c r="P99" s="169"/>
      <c r="Q99" s="151"/>
      <c r="R99" s="153"/>
      <c r="S99" s="163"/>
      <c r="T99" s="165"/>
      <c r="V99" s="7">
        <v>2</v>
      </c>
      <c r="W99" s="11" t="str">
        <f>C101</f>
        <v>Sléžka Štěpán</v>
      </c>
      <c r="X99" s="17" t="s">
        <v>9</v>
      </c>
      <c r="Y99" s="14" t="str">
        <f>C103</f>
        <v>Šteigl Šimon</v>
      </c>
      <c r="Z99" s="42" t="s">
        <v>116</v>
      </c>
      <c r="AA99" s="39" t="s">
        <v>170</v>
      </c>
      <c r="AB99" s="39" t="s">
        <v>147</v>
      </c>
      <c r="AC99" s="39" t="s">
        <v>42</v>
      </c>
      <c r="AD99" s="46" t="s">
        <v>170</v>
      </c>
      <c r="AE99" s="25">
        <f t="shared" si="18"/>
        <v>2</v>
      </c>
      <c r="AF99" s="26" t="s">
        <v>6</v>
      </c>
      <c r="AG99" s="27">
        <f t="shared" si="19"/>
        <v>3</v>
      </c>
      <c r="AJ99" s="105">
        <f>A100</f>
        <v>22</v>
      </c>
      <c r="AK99" s="105">
        <f>A102</f>
        <v>27</v>
      </c>
    </row>
    <row r="100" spans="1:37">
      <c r="A100" s="217">
        <v>22</v>
      </c>
      <c r="B100" s="160">
        <v>2</v>
      </c>
      <c r="C100" s="38" t="str">
        <f>IF(A100&gt;0,IF(VLOOKUP(A100,seznam!$A$2:$C$129,3)&gt;0,VLOOKUP(A100,seznam!$A$2:$C$129,3),"------"),"------")</f>
        <v>SK Přerov</v>
      </c>
      <c r="D100" s="150">
        <f>I98</f>
        <v>0</v>
      </c>
      <c r="E100" s="150" t="str">
        <f>H98</f>
        <v>:</v>
      </c>
      <c r="F100" s="152">
        <f>G98</f>
        <v>3</v>
      </c>
      <c r="G100" s="154"/>
      <c r="H100" s="155"/>
      <c r="I100" s="156"/>
      <c r="J100" s="148">
        <f>AE99</f>
        <v>2</v>
      </c>
      <c r="K100" s="150" t="str">
        <f>AF99</f>
        <v>:</v>
      </c>
      <c r="L100" s="152">
        <f>AG99</f>
        <v>3</v>
      </c>
      <c r="M100" s="148">
        <f>AE102</f>
        <v>3</v>
      </c>
      <c r="N100" s="150" t="str">
        <f>AF102</f>
        <v>:</v>
      </c>
      <c r="O100" s="166">
        <f>AG102</f>
        <v>0</v>
      </c>
      <c r="P100" s="168">
        <f>D100+J100+M100</f>
        <v>5</v>
      </c>
      <c r="Q100" s="150" t="s">
        <v>6</v>
      </c>
      <c r="R100" s="152">
        <f>F100+L100+O100</f>
        <v>6</v>
      </c>
      <c r="S100" s="162">
        <f>IF(D100&gt;F100,2,IF(AND(D100&lt;F100,E100=":"),1,0))+IF(J100&gt;L100,2,IF(AND(J100&lt;L100,K100=":"),1,0))+IF(M100&gt;O100,2,IF(AND(M100&lt;O100,N100=":"),1,0))</f>
        <v>4</v>
      </c>
      <c r="T100" s="164">
        <v>3</v>
      </c>
      <c r="V100" s="7">
        <v>3</v>
      </c>
      <c r="W100" s="11" t="str">
        <f>C105</f>
        <v>Štefanišin Zdeněk</v>
      </c>
      <c r="X100" s="18" t="s">
        <v>9</v>
      </c>
      <c r="Y100" s="14" t="str">
        <f>C103</f>
        <v>Šteigl Šimon</v>
      </c>
      <c r="Z100" s="42" t="s">
        <v>178</v>
      </c>
      <c r="AA100" s="39" t="s">
        <v>175</v>
      </c>
      <c r="AB100" s="39" t="s">
        <v>42</v>
      </c>
      <c r="AC100" s="39"/>
      <c r="AD100" s="46"/>
      <c r="AE100" s="25">
        <f t="shared" si="18"/>
        <v>0</v>
      </c>
      <c r="AF100" s="26" t="s">
        <v>6</v>
      </c>
      <c r="AG100" s="27">
        <f t="shared" si="19"/>
        <v>3</v>
      </c>
      <c r="AJ100" s="105">
        <f>A104</f>
        <v>35</v>
      </c>
      <c r="AK100" s="105">
        <f>A102</f>
        <v>27</v>
      </c>
    </row>
    <row r="101" spans="1:37">
      <c r="A101" s="217"/>
      <c r="B101" s="161"/>
      <c r="C101" s="35" t="str">
        <f>IF(A100&gt;0,IF(VLOOKUP(A100,seznam!$A$2:$C$129,2)&gt;0,VLOOKUP(A100,seznam!$A$2:$C$129,2),"------"),"------")</f>
        <v>Sléžka Štěpán</v>
      </c>
      <c r="D101" s="151"/>
      <c r="E101" s="151"/>
      <c r="F101" s="153"/>
      <c r="G101" s="157"/>
      <c r="H101" s="158"/>
      <c r="I101" s="159"/>
      <c r="J101" s="149"/>
      <c r="K101" s="151"/>
      <c r="L101" s="153"/>
      <c r="M101" s="149"/>
      <c r="N101" s="151"/>
      <c r="O101" s="167"/>
      <c r="P101" s="189"/>
      <c r="Q101" s="187"/>
      <c r="R101" s="188"/>
      <c r="S101" s="163"/>
      <c r="T101" s="165"/>
      <c r="V101" s="7">
        <v>4</v>
      </c>
      <c r="W101" s="11" t="str">
        <f>C99</f>
        <v>Müller Lukáš</v>
      </c>
      <c r="X101" s="17" t="s">
        <v>9</v>
      </c>
      <c r="Y101" s="14" t="str">
        <f>C101</f>
        <v>Sléžka Štěpán</v>
      </c>
      <c r="Z101" s="42" t="s">
        <v>116</v>
      </c>
      <c r="AA101" s="39" t="s">
        <v>39</v>
      </c>
      <c r="AB101" s="39" t="s">
        <v>169</v>
      </c>
      <c r="AC101" s="39"/>
      <c r="AD101" s="46"/>
      <c r="AE101" s="25">
        <f t="shared" si="18"/>
        <v>3</v>
      </c>
      <c r="AF101" s="26" t="s">
        <v>6</v>
      </c>
      <c r="AG101" s="27">
        <f t="shared" si="19"/>
        <v>0</v>
      </c>
      <c r="AJ101" s="105">
        <f>A98</f>
        <v>31</v>
      </c>
      <c r="AK101" s="105">
        <f>A100</f>
        <v>22</v>
      </c>
    </row>
    <row r="102" spans="1:37">
      <c r="A102" s="217">
        <v>27</v>
      </c>
      <c r="B102" s="160">
        <v>3</v>
      </c>
      <c r="C102" s="38" t="str">
        <f>IF(A102&gt;0,IF(VLOOKUP(A102,seznam!$A$2:$C$129,3)&gt;0,VLOOKUP(A102,seznam!$A$2:$C$129,3),"------"),"------")</f>
        <v>TJ Sokol Čechovice</v>
      </c>
      <c r="D102" s="150">
        <f>L98</f>
        <v>3</v>
      </c>
      <c r="E102" s="150" t="str">
        <f>K98</f>
        <v>:</v>
      </c>
      <c r="F102" s="152">
        <f>J98</f>
        <v>0</v>
      </c>
      <c r="G102" s="148">
        <f>L100</f>
        <v>3</v>
      </c>
      <c r="H102" s="150" t="str">
        <f>K100</f>
        <v>:</v>
      </c>
      <c r="I102" s="152">
        <f>J100</f>
        <v>2</v>
      </c>
      <c r="J102" s="154"/>
      <c r="K102" s="155"/>
      <c r="L102" s="156"/>
      <c r="M102" s="148">
        <f>AG100</f>
        <v>3</v>
      </c>
      <c r="N102" s="150" t="str">
        <f>AF100</f>
        <v>:</v>
      </c>
      <c r="O102" s="166">
        <f>AE100</f>
        <v>0</v>
      </c>
      <c r="P102" s="168">
        <f>D102+G102+M102</f>
        <v>9</v>
      </c>
      <c r="Q102" s="150" t="s">
        <v>6</v>
      </c>
      <c r="R102" s="152">
        <f>F102+I102+O102</f>
        <v>2</v>
      </c>
      <c r="S102" s="162">
        <f>IF(D102&gt;F102,2,IF(AND(D102&lt;F102,E102=":"),1,0))+IF(G102&gt;I102,2,IF(AND(G102&lt;I102,H102=":"),1,0))+IF(M102&gt;O102,2,IF(AND(M102&lt;O102,N102=":"),1,0))</f>
        <v>6</v>
      </c>
      <c r="T102" s="164">
        <v>1</v>
      </c>
      <c r="V102" s="7">
        <v>5</v>
      </c>
      <c r="W102" s="11" t="str">
        <f>C101</f>
        <v>Sléžka Štěpán</v>
      </c>
      <c r="X102" s="17" t="s">
        <v>9</v>
      </c>
      <c r="Y102" s="14" t="str">
        <f>C105</f>
        <v>Štefanišin Zdeněk</v>
      </c>
      <c r="Z102" s="42" t="s">
        <v>169</v>
      </c>
      <c r="AA102" s="39" t="s">
        <v>116</v>
      </c>
      <c r="AB102" s="39" t="s">
        <v>116</v>
      </c>
      <c r="AC102" s="39"/>
      <c r="AD102" s="46"/>
      <c r="AE102" s="25">
        <f t="shared" si="18"/>
        <v>3</v>
      </c>
      <c r="AF102" s="26" t="s">
        <v>6</v>
      </c>
      <c r="AG102" s="27">
        <f t="shared" si="19"/>
        <v>0</v>
      </c>
      <c r="AJ102" s="105">
        <f>A100</f>
        <v>22</v>
      </c>
      <c r="AK102" s="105">
        <f>A104</f>
        <v>35</v>
      </c>
    </row>
    <row r="103" spans="1:37" ht="13.8" thickBot="1">
      <c r="A103" s="217"/>
      <c r="B103" s="161"/>
      <c r="C103" s="35" t="str">
        <f>IF(A102&gt;0,IF(VLOOKUP(A102,seznam!$A$2:$C$129,2)&gt;0,VLOOKUP(A102,seznam!$A$2:$C$129,2),"------"),"------")</f>
        <v>Šteigl Šimon</v>
      </c>
      <c r="D103" s="151"/>
      <c r="E103" s="151"/>
      <c r="F103" s="153"/>
      <c r="G103" s="149"/>
      <c r="H103" s="151"/>
      <c r="I103" s="153"/>
      <c r="J103" s="157"/>
      <c r="K103" s="158"/>
      <c r="L103" s="159"/>
      <c r="M103" s="149"/>
      <c r="N103" s="151"/>
      <c r="O103" s="167"/>
      <c r="P103" s="169"/>
      <c r="Q103" s="151"/>
      <c r="R103" s="153"/>
      <c r="S103" s="163"/>
      <c r="T103" s="165"/>
      <c r="V103" s="8">
        <v>6</v>
      </c>
      <c r="W103" s="12" t="str">
        <f>C103</f>
        <v>Šteigl Šimon</v>
      </c>
      <c r="X103" s="19" t="s">
        <v>9</v>
      </c>
      <c r="Y103" s="15" t="str">
        <f>C99</f>
        <v>Müller Lukáš</v>
      </c>
      <c r="Z103" s="43" t="s">
        <v>116</v>
      </c>
      <c r="AA103" s="44" t="s">
        <v>117</v>
      </c>
      <c r="AB103" s="44" t="s">
        <v>116</v>
      </c>
      <c r="AC103" s="44"/>
      <c r="AD103" s="47"/>
      <c r="AE103" s="28">
        <f t="shared" si="18"/>
        <v>3</v>
      </c>
      <c r="AF103" s="29" t="s">
        <v>6</v>
      </c>
      <c r="AG103" s="30">
        <f t="shared" si="19"/>
        <v>0</v>
      </c>
      <c r="AJ103" s="105">
        <f>A102</f>
        <v>27</v>
      </c>
      <c r="AK103" s="105">
        <f>A98</f>
        <v>31</v>
      </c>
    </row>
    <row r="104" spans="1:37">
      <c r="A104" s="217">
        <v>35</v>
      </c>
      <c r="B104" s="160">
        <v>4</v>
      </c>
      <c r="C104" s="38" t="str">
        <f>IF(A104&gt;0,IF(VLOOKUP(A104,seznam!$A$2:$C$129,3)&gt;0,VLOOKUP(A104,seznam!$A$2:$C$129,3),"------"),"------")</f>
        <v>Horní Město</v>
      </c>
      <c r="D104" s="150">
        <f>O98</f>
        <v>0</v>
      </c>
      <c r="E104" s="150" t="str">
        <f>N98</f>
        <v>:</v>
      </c>
      <c r="F104" s="152">
        <f>M98</f>
        <v>3</v>
      </c>
      <c r="G104" s="148">
        <f>O100</f>
        <v>0</v>
      </c>
      <c r="H104" s="150" t="str">
        <f>N100</f>
        <v>:</v>
      </c>
      <c r="I104" s="152">
        <f>M100</f>
        <v>3</v>
      </c>
      <c r="J104" s="148">
        <f>O102</f>
        <v>0</v>
      </c>
      <c r="K104" s="150" t="str">
        <f>N102</f>
        <v>:</v>
      </c>
      <c r="L104" s="152">
        <f>M102</f>
        <v>3</v>
      </c>
      <c r="M104" s="154"/>
      <c r="N104" s="155"/>
      <c r="O104" s="176"/>
      <c r="P104" s="168">
        <f>D104+G104+J104</f>
        <v>0</v>
      </c>
      <c r="Q104" s="150" t="s">
        <v>6</v>
      </c>
      <c r="R104" s="152">
        <f>F104+I104+L104</f>
        <v>9</v>
      </c>
      <c r="S104" s="162">
        <f>IF(D104&gt;F104,2,IF(AND(D104&lt;F104,E104=":"),1,0))+IF(G104&gt;I104,2,IF(AND(G104&lt;I104,H104=":"),1,0))+IF(J104&gt;L104,2,IF(AND(J104&lt;L104,K104=":"),1,0))</f>
        <v>3</v>
      </c>
      <c r="T104" s="164">
        <v>4</v>
      </c>
    </row>
    <row r="105" spans="1:37" ht="13.8" thickBot="1">
      <c r="A105" s="218"/>
      <c r="B105" s="173"/>
      <c r="C105" s="36" t="str">
        <f>IF(A104&gt;0,IF(VLOOKUP(A104,seznam!$A$2:$C$129,2)&gt;0,VLOOKUP(A104,seznam!$A$2:$C$129,2),"------"),"------")</f>
        <v>Štefanišin Zdeněk</v>
      </c>
      <c r="D105" s="171"/>
      <c r="E105" s="171"/>
      <c r="F105" s="172"/>
      <c r="G105" s="170"/>
      <c r="H105" s="171"/>
      <c r="I105" s="172"/>
      <c r="J105" s="170"/>
      <c r="K105" s="171"/>
      <c r="L105" s="172"/>
      <c r="M105" s="177"/>
      <c r="N105" s="178"/>
      <c r="O105" s="179"/>
      <c r="P105" s="180"/>
      <c r="Q105" s="171"/>
      <c r="R105" s="172"/>
      <c r="S105" s="174"/>
      <c r="T105" s="175"/>
    </row>
    <row r="106" spans="1:37" ht="13.8" thickBot="1"/>
    <row r="107" spans="1:37" ht="13.8" thickBot="1">
      <c r="A107" s="89" t="s">
        <v>1</v>
      </c>
      <c r="B107" s="190" t="s">
        <v>19</v>
      </c>
      <c r="C107" s="191"/>
      <c r="D107" s="192">
        <v>1</v>
      </c>
      <c r="E107" s="193"/>
      <c r="F107" s="194"/>
      <c r="G107" s="195">
        <v>2</v>
      </c>
      <c r="H107" s="193"/>
      <c r="I107" s="194"/>
      <c r="J107" s="195">
        <v>3</v>
      </c>
      <c r="K107" s="193"/>
      <c r="L107" s="194"/>
      <c r="M107" s="195">
        <v>4</v>
      </c>
      <c r="N107" s="193"/>
      <c r="O107" s="196"/>
      <c r="P107" s="192" t="s">
        <v>3</v>
      </c>
      <c r="Q107" s="197"/>
      <c r="R107" s="198"/>
      <c r="S107" s="5" t="s">
        <v>4</v>
      </c>
      <c r="T107" s="4" t="s">
        <v>5</v>
      </c>
    </row>
    <row r="108" spans="1:37">
      <c r="A108" s="216"/>
      <c r="B108" s="199">
        <v>1</v>
      </c>
      <c r="C108" s="37" t="str">
        <f>IF(A108&gt;0,IF(VLOOKUP(A108,seznam!$A$2:$C$129,3)&gt;0,VLOOKUP(A108,seznam!$A$2:$C$129,3),"------"),"------")</f>
        <v>------</v>
      </c>
      <c r="D108" s="200"/>
      <c r="E108" s="201"/>
      <c r="F108" s="202"/>
      <c r="G108" s="183">
        <f>AE111</f>
        <v>0</v>
      </c>
      <c r="H108" s="184" t="str">
        <f>AF111</f>
        <v>:</v>
      </c>
      <c r="I108" s="203">
        <f>AG111</f>
        <v>0</v>
      </c>
      <c r="J108" s="183">
        <f>AG113</f>
        <v>0</v>
      </c>
      <c r="K108" s="184" t="str">
        <f>AF113</f>
        <v>:</v>
      </c>
      <c r="L108" s="203">
        <f>AE113</f>
        <v>0</v>
      </c>
      <c r="M108" s="183">
        <f>AE108</f>
        <v>0</v>
      </c>
      <c r="N108" s="184" t="str">
        <f>AF108</f>
        <v>:</v>
      </c>
      <c r="O108" s="185">
        <f>AG108</f>
        <v>0</v>
      </c>
      <c r="P108" s="186">
        <f>G108+J108+M108</f>
        <v>0</v>
      </c>
      <c r="Q108" s="184" t="s">
        <v>6</v>
      </c>
      <c r="R108" s="203">
        <f>I108+L108+O108</f>
        <v>0</v>
      </c>
      <c r="S108" s="181">
        <f>IF(G108&gt;I108,2,IF(AND(G108&lt;I108,H108=":"),1,0))+IF(J108&gt;L108,2,IF(AND(J108&lt;L108,K108=":"),1,0))+IF(M108&gt;O108,2,IF(AND(M108&lt;O108,N108=":"),1,0))</f>
        <v>0</v>
      </c>
      <c r="T108" s="182"/>
      <c r="V108" s="6">
        <v>1</v>
      </c>
      <c r="W108" s="10" t="str">
        <f>C109</f>
        <v>------</v>
      </c>
      <c r="X108" s="16" t="s">
        <v>9</v>
      </c>
      <c r="Y108" s="13" t="str">
        <f>C115</f>
        <v>------</v>
      </c>
      <c r="Z108" s="40"/>
      <c r="AA108" s="41"/>
      <c r="AB108" s="41"/>
      <c r="AC108" s="41"/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0</v>
      </c>
      <c r="AF108" s="23" t="s">
        <v>6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05">
        <f>A108</f>
        <v>0</v>
      </c>
      <c r="AK108" s="105">
        <f>A114</f>
        <v>0</v>
      </c>
    </row>
    <row r="109" spans="1:37">
      <c r="A109" s="217"/>
      <c r="B109" s="161"/>
      <c r="C109" s="88" t="str">
        <f>IF(A108&gt;0,IF(VLOOKUP(A108,seznam!$A$2:$C$129,2)&gt;0,VLOOKUP(A108,seznam!$A$2:$C$129,2),"------"),"------")</f>
        <v>------</v>
      </c>
      <c r="D109" s="158"/>
      <c r="E109" s="158"/>
      <c r="F109" s="159"/>
      <c r="G109" s="149"/>
      <c r="H109" s="151"/>
      <c r="I109" s="153"/>
      <c r="J109" s="149"/>
      <c r="K109" s="151"/>
      <c r="L109" s="153"/>
      <c r="M109" s="149"/>
      <c r="N109" s="151"/>
      <c r="O109" s="167"/>
      <c r="P109" s="169"/>
      <c r="Q109" s="151"/>
      <c r="R109" s="153"/>
      <c r="S109" s="163"/>
      <c r="T109" s="165"/>
      <c r="V109" s="7">
        <v>2</v>
      </c>
      <c r="W109" s="11" t="str">
        <f>C111</f>
        <v>------</v>
      </c>
      <c r="X109" s="17" t="s">
        <v>9</v>
      </c>
      <c r="Y109" s="14" t="str">
        <f>C113</f>
        <v>------</v>
      </c>
      <c r="Z109" s="42"/>
      <c r="AA109" s="39"/>
      <c r="AB109" s="39"/>
      <c r="AC109" s="39"/>
      <c r="AD109" s="46"/>
      <c r="AE109" s="25">
        <f t="shared" si="20"/>
        <v>0</v>
      </c>
      <c r="AF109" s="26" t="s">
        <v>6</v>
      </c>
      <c r="AG109" s="27">
        <f t="shared" si="21"/>
        <v>0</v>
      </c>
      <c r="AJ109" s="105">
        <f>A110</f>
        <v>0</v>
      </c>
      <c r="AK109" s="105">
        <f>A112</f>
        <v>0</v>
      </c>
    </row>
    <row r="110" spans="1:37">
      <c r="A110" s="217"/>
      <c r="B110" s="160">
        <v>2</v>
      </c>
      <c r="C110" s="38" t="str">
        <f>IF(A110&gt;0,IF(VLOOKUP(A110,seznam!$A$2:$C$129,3)&gt;0,VLOOKUP(A110,seznam!$A$2:$C$129,3),"------"),"------")</f>
        <v>------</v>
      </c>
      <c r="D110" s="150">
        <f>I108</f>
        <v>0</v>
      </c>
      <c r="E110" s="150" t="str">
        <f>H108</f>
        <v>:</v>
      </c>
      <c r="F110" s="152">
        <f>G108</f>
        <v>0</v>
      </c>
      <c r="G110" s="154"/>
      <c r="H110" s="155"/>
      <c r="I110" s="156"/>
      <c r="J110" s="148">
        <f>AE109</f>
        <v>0</v>
      </c>
      <c r="K110" s="150" t="str">
        <f>AF109</f>
        <v>:</v>
      </c>
      <c r="L110" s="152">
        <f>AG109</f>
        <v>0</v>
      </c>
      <c r="M110" s="148">
        <f>AE112</f>
        <v>0</v>
      </c>
      <c r="N110" s="150" t="str">
        <f>AF112</f>
        <v>:</v>
      </c>
      <c r="O110" s="166">
        <f>AG112</f>
        <v>0</v>
      </c>
      <c r="P110" s="168">
        <f>D110+J110+M110</f>
        <v>0</v>
      </c>
      <c r="Q110" s="150" t="s">
        <v>6</v>
      </c>
      <c r="R110" s="152">
        <f>F110+L110+O110</f>
        <v>0</v>
      </c>
      <c r="S110" s="162">
        <f>IF(D110&gt;F110,2,IF(AND(D110&lt;F110,E110=":"),1,0))+IF(J110&gt;L110,2,IF(AND(J110&lt;L110,K110=":"),1,0))+IF(M110&gt;O110,2,IF(AND(M110&lt;O110,N110=":"),1,0))</f>
        <v>0</v>
      </c>
      <c r="T110" s="164"/>
      <c r="V110" s="7">
        <v>3</v>
      </c>
      <c r="W110" s="11" t="str">
        <f>C115</f>
        <v>------</v>
      </c>
      <c r="X110" s="18" t="s">
        <v>9</v>
      </c>
      <c r="Y110" s="14" t="str">
        <f>C113</f>
        <v>------</v>
      </c>
      <c r="Z110" s="42"/>
      <c r="AA110" s="39"/>
      <c r="AB110" s="39"/>
      <c r="AC110" s="39"/>
      <c r="AD110" s="46"/>
      <c r="AE110" s="25">
        <f t="shared" si="20"/>
        <v>0</v>
      </c>
      <c r="AF110" s="26" t="s">
        <v>6</v>
      </c>
      <c r="AG110" s="27">
        <f t="shared" si="21"/>
        <v>0</v>
      </c>
      <c r="AJ110" s="105">
        <f>A114</f>
        <v>0</v>
      </c>
      <c r="AK110" s="105">
        <f>A112</f>
        <v>0</v>
      </c>
    </row>
    <row r="111" spans="1:37">
      <c r="A111" s="217"/>
      <c r="B111" s="161"/>
      <c r="C111" s="35" t="str">
        <f>IF(A110&gt;0,IF(VLOOKUP(A110,seznam!$A$2:$C$129,2)&gt;0,VLOOKUP(A110,seznam!$A$2:$C$129,2),"------"),"------")</f>
        <v>------</v>
      </c>
      <c r="D111" s="151"/>
      <c r="E111" s="151"/>
      <c r="F111" s="153"/>
      <c r="G111" s="157"/>
      <c r="H111" s="158"/>
      <c r="I111" s="159"/>
      <c r="J111" s="149"/>
      <c r="K111" s="151"/>
      <c r="L111" s="153"/>
      <c r="M111" s="149"/>
      <c r="N111" s="151"/>
      <c r="O111" s="167"/>
      <c r="P111" s="189"/>
      <c r="Q111" s="187"/>
      <c r="R111" s="188"/>
      <c r="S111" s="163"/>
      <c r="T111" s="165"/>
      <c r="V111" s="7">
        <v>4</v>
      </c>
      <c r="W111" s="11" t="str">
        <f>C109</f>
        <v>------</v>
      </c>
      <c r="X111" s="17" t="s">
        <v>9</v>
      </c>
      <c r="Y111" s="14" t="str">
        <f>C111</f>
        <v>------</v>
      </c>
      <c r="Z111" s="42"/>
      <c r="AA111" s="39"/>
      <c r="AB111" s="39"/>
      <c r="AC111" s="39"/>
      <c r="AD111" s="46"/>
      <c r="AE111" s="25">
        <f t="shared" si="20"/>
        <v>0</v>
      </c>
      <c r="AF111" s="26" t="s">
        <v>6</v>
      </c>
      <c r="AG111" s="27">
        <f t="shared" si="21"/>
        <v>0</v>
      </c>
      <c r="AJ111" s="105">
        <f>A108</f>
        <v>0</v>
      </c>
      <c r="AK111" s="105">
        <f>A110</f>
        <v>0</v>
      </c>
    </row>
    <row r="112" spans="1:37">
      <c r="A112" s="217"/>
      <c r="B112" s="160">
        <v>3</v>
      </c>
      <c r="C112" s="38" t="str">
        <f>IF(A112&gt;0,IF(VLOOKUP(A112,seznam!$A$2:$C$129,3)&gt;0,VLOOKUP(A112,seznam!$A$2:$C$129,3),"------"),"------")</f>
        <v>------</v>
      </c>
      <c r="D112" s="150">
        <f>L108</f>
        <v>0</v>
      </c>
      <c r="E112" s="150" t="str">
        <f>K108</f>
        <v>:</v>
      </c>
      <c r="F112" s="152">
        <f>J108</f>
        <v>0</v>
      </c>
      <c r="G112" s="148">
        <f>L110</f>
        <v>0</v>
      </c>
      <c r="H112" s="150" t="str">
        <f>K110</f>
        <v>:</v>
      </c>
      <c r="I112" s="152">
        <f>J110</f>
        <v>0</v>
      </c>
      <c r="J112" s="154"/>
      <c r="K112" s="155"/>
      <c r="L112" s="156"/>
      <c r="M112" s="148">
        <f>AG110</f>
        <v>0</v>
      </c>
      <c r="N112" s="150" t="str">
        <f>AF110</f>
        <v>:</v>
      </c>
      <c r="O112" s="166">
        <f>AE110</f>
        <v>0</v>
      </c>
      <c r="P112" s="168">
        <f>D112+G112+M112</f>
        <v>0</v>
      </c>
      <c r="Q112" s="150" t="s">
        <v>6</v>
      </c>
      <c r="R112" s="152">
        <f>F112+I112+O112</f>
        <v>0</v>
      </c>
      <c r="S112" s="162">
        <f>IF(D112&gt;F112,2,IF(AND(D112&lt;F112,E112=":"),1,0))+IF(G112&gt;I112,2,IF(AND(G112&lt;I112,H112=":"),1,0))+IF(M112&gt;O112,2,IF(AND(M112&lt;O112,N112=":"),1,0))</f>
        <v>0</v>
      </c>
      <c r="T112" s="164"/>
      <c r="V112" s="7">
        <v>5</v>
      </c>
      <c r="W112" s="11" t="str">
        <f>C111</f>
        <v>------</v>
      </c>
      <c r="X112" s="17" t="s">
        <v>9</v>
      </c>
      <c r="Y112" s="14" t="str">
        <f>C115</f>
        <v>------</v>
      </c>
      <c r="Z112" s="42"/>
      <c r="AA112" s="39"/>
      <c r="AB112" s="39"/>
      <c r="AC112" s="39"/>
      <c r="AD112" s="46"/>
      <c r="AE112" s="25">
        <f t="shared" si="20"/>
        <v>0</v>
      </c>
      <c r="AF112" s="26" t="s">
        <v>6</v>
      </c>
      <c r="AG112" s="27">
        <f t="shared" si="21"/>
        <v>0</v>
      </c>
      <c r="AJ112" s="105">
        <f>A110</f>
        <v>0</v>
      </c>
      <c r="AK112" s="105">
        <f>A114</f>
        <v>0</v>
      </c>
    </row>
    <row r="113" spans="1:37" ht="13.8" thickBot="1">
      <c r="A113" s="217"/>
      <c r="B113" s="161"/>
      <c r="C113" s="35" t="str">
        <f>IF(A112&gt;0,IF(VLOOKUP(A112,seznam!$A$2:$C$129,2)&gt;0,VLOOKUP(A112,seznam!$A$2:$C$129,2),"------"),"------")</f>
        <v>------</v>
      </c>
      <c r="D113" s="151"/>
      <c r="E113" s="151"/>
      <c r="F113" s="153"/>
      <c r="G113" s="149"/>
      <c r="H113" s="151"/>
      <c r="I113" s="153"/>
      <c r="J113" s="157"/>
      <c r="K113" s="158"/>
      <c r="L113" s="159"/>
      <c r="M113" s="149"/>
      <c r="N113" s="151"/>
      <c r="O113" s="167"/>
      <c r="P113" s="169"/>
      <c r="Q113" s="151"/>
      <c r="R113" s="153"/>
      <c r="S113" s="163"/>
      <c r="T113" s="165"/>
      <c r="V113" s="8">
        <v>6</v>
      </c>
      <c r="W113" s="12" t="str">
        <f>C113</f>
        <v>------</v>
      </c>
      <c r="X113" s="19" t="s">
        <v>9</v>
      </c>
      <c r="Y113" s="15" t="str">
        <f>C109</f>
        <v>------</v>
      </c>
      <c r="Z113" s="43"/>
      <c r="AA113" s="44"/>
      <c r="AB113" s="44"/>
      <c r="AC113" s="44"/>
      <c r="AD113" s="47"/>
      <c r="AE113" s="28">
        <f t="shared" si="20"/>
        <v>0</v>
      </c>
      <c r="AF113" s="29" t="s">
        <v>6</v>
      </c>
      <c r="AG113" s="30">
        <f t="shared" si="21"/>
        <v>0</v>
      </c>
      <c r="AJ113" s="105">
        <f>A112</f>
        <v>0</v>
      </c>
      <c r="AK113" s="105">
        <f>A108</f>
        <v>0</v>
      </c>
    </row>
    <row r="114" spans="1:37">
      <c r="A114" s="217"/>
      <c r="B114" s="160">
        <v>4</v>
      </c>
      <c r="C114" s="38" t="str">
        <f>IF(A114&gt;0,IF(VLOOKUP(A114,seznam!$A$2:$C$129,3)&gt;0,VLOOKUP(A114,seznam!$A$2:$C$129,3),"------"),"------")</f>
        <v>------</v>
      </c>
      <c r="D114" s="150">
        <f>O108</f>
        <v>0</v>
      </c>
      <c r="E114" s="150" t="str">
        <f>N108</f>
        <v>:</v>
      </c>
      <c r="F114" s="152">
        <f>M108</f>
        <v>0</v>
      </c>
      <c r="G114" s="148">
        <f>O110</f>
        <v>0</v>
      </c>
      <c r="H114" s="150" t="str">
        <f>N110</f>
        <v>:</v>
      </c>
      <c r="I114" s="152">
        <f>M110</f>
        <v>0</v>
      </c>
      <c r="J114" s="148">
        <f>O112</f>
        <v>0</v>
      </c>
      <c r="K114" s="150" t="str">
        <f>N112</f>
        <v>:</v>
      </c>
      <c r="L114" s="152">
        <f>M112</f>
        <v>0</v>
      </c>
      <c r="M114" s="154"/>
      <c r="N114" s="155"/>
      <c r="O114" s="176"/>
      <c r="P114" s="168">
        <f>D114+G114+J114</f>
        <v>0</v>
      </c>
      <c r="Q114" s="150" t="s">
        <v>6</v>
      </c>
      <c r="R114" s="152">
        <f>F114+I114+L114</f>
        <v>0</v>
      </c>
      <c r="S114" s="162">
        <f>IF(D114&gt;F114,2,IF(AND(D114&lt;F114,E114=":"),1,0))+IF(G114&gt;I114,2,IF(AND(G114&lt;I114,H114=":"),1,0))+IF(J114&gt;L114,2,IF(AND(J114&lt;L114,K114=":"),1,0))</f>
        <v>0</v>
      </c>
      <c r="T114" s="164"/>
    </row>
    <row r="115" spans="1:37" ht="13.8" thickBot="1">
      <c r="A115" s="218"/>
      <c r="B115" s="173"/>
      <c r="C115" s="36" t="str">
        <f>IF(A114&gt;0,IF(VLOOKUP(A114,seznam!$A$2:$C$129,2)&gt;0,VLOOKUP(A114,seznam!$A$2:$C$129,2),"------"),"------")</f>
        <v>------</v>
      </c>
      <c r="D115" s="171"/>
      <c r="E115" s="171"/>
      <c r="F115" s="172"/>
      <c r="G115" s="170"/>
      <c r="H115" s="171"/>
      <c r="I115" s="172"/>
      <c r="J115" s="170"/>
      <c r="K115" s="171"/>
      <c r="L115" s="172"/>
      <c r="M115" s="177"/>
      <c r="N115" s="178"/>
      <c r="O115" s="179"/>
      <c r="P115" s="180"/>
      <c r="Q115" s="171"/>
      <c r="R115" s="172"/>
      <c r="S115" s="174"/>
      <c r="T115" s="175"/>
    </row>
    <row r="116" spans="1:37" ht="13.8" thickBot="1"/>
    <row r="117" spans="1:37" ht="13.8" thickBot="1">
      <c r="A117" s="89" t="s">
        <v>1</v>
      </c>
      <c r="B117" s="190" t="s">
        <v>20</v>
      </c>
      <c r="C117" s="191"/>
      <c r="D117" s="192">
        <v>1</v>
      </c>
      <c r="E117" s="193"/>
      <c r="F117" s="194"/>
      <c r="G117" s="195">
        <v>2</v>
      </c>
      <c r="H117" s="193"/>
      <c r="I117" s="194"/>
      <c r="J117" s="195">
        <v>3</v>
      </c>
      <c r="K117" s="193"/>
      <c r="L117" s="194"/>
      <c r="M117" s="195">
        <v>4</v>
      </c>
      <c r="N117" s="193"/>
      <c r="O117" s="196"/>
      <c r="P117" s="192" t="s">
        <v>3</v>
      </c>
      <c r="Q117" s="197"/>
      <c r="R117" s="198"/>
      <c r="S117" s="5" t="s">
        <v>4</v>
      </c>
      <c r="T117" s="4" t="s">
        <v>5</v>
      </c>
    </row>
    <row r="118" spans="1:37">
      <c r="A118" s="216"/>
      <c r="B118" s="199">
        <v>1</v>
      </c>
      <c r="C118" s="37" t="str">
        <f>IF(A118&gt;0,IF(VLOOKUP(A118,seznam!$A$2:$C$129,3)&gt;0,VLOOKUP(A118,seznam!$A$2:$C$129,3),"------"),"------")</f>
        <v>------</v>
      </c>
      <c r="D118" s="200"/>
      <c r="E118" s="201"/>
      <c r="F118" s="202"/>
      <c r="G118" s="183">
        <f>AE121</f>
        <v>0</v>
      </c>
      <c r="H118" s="184" t="str">
        <f>AF121</f>
        <v>:</v>
      </c>
      <c r="I118" s="203">
        <f>AG121</f>
        <v>0</v>
      </c>
      <c r="J118" s="183">
        <f>AG123</f>
        <v>0</v>
      </c>
      <c r="K118" s="184" t="str">
        <f>AF123</f>
        <v>:</v>
      </c>
      <c r="L118" s="203">
        <f>AE123</f>
        <v>0</v>
      </c>
      <c r="M118" s="183">
        <f>AE118</f>
        <v>0</v>
      </c>
      <c r="N118" s="184" t="str">
        <f>AF118</f>
        <v>:</v>
      </c>
      <c r="O118" s="185">
        <f>AG118</f>
        <v>0</v>
      </c>
      <c r="P118" s="186">
        <f>G118+J118+M118</f>
        <v>0</v>
      </c>
      <c r="Q118" s="184" t="s">
        <v>6</v>
      </c>
      <c r="R118" s="203">
        <f>I118+L118+O118</f>
        <v>0</v>
      </c>
      <c r="S118" s="181">
        <f>IF(G118&gt;I118,2,IF(AND(G118&lt;I118,H118=":"),1,0))+IF(J118&gt;L118,2,IF(AND(J118&lt;L118,K118=":"),1,0))+IF(M118&gt;O118,2,IF(AND(M118&lt;O118,N118=":"),1,0))</f>
        <v>0</v>
      </c>
      <c r="T118" s="182"/>
      <c r="V118" s="6">
        <v>1</v>
      </c>
      <c r="W118" s="10" t="str">
        <f>C119</f>
        <v>------</v>
      </c>
      <c r="X118" s="16" t="s">
        <v>9</v>
      </c>
      <c r="Y118" s="13" t="str">
        <f>C125</f>
        <v>------</v>
      </c>
      <c r="Z118" s="40"/>
      <c r="AA118" s="41"/>
      <c r="AB118" s="41"/>
      <c r="AC118" s="41"/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0</v>
      </c>
      <c r="AF118" s="23" t="s">
        <v>6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05">
        <f>A118</f>
        <v>0</v>
      </c>
      <c r="AK118" s="105">
        <f>A124</f>
        <v>0</v>
      </c>
    </row>
    <row r="119" spans="1:37">
      <c r="A119" s="217"/>
      <c r="B119" s="161"/>
      <c r="C119" s="88" t="str">
        <f>IF(A118&gt;0,IF(VLOOKUP(A118,seznam!$A$2:$C$129,2)&gt;0,VLOOKUP(A118,seznam!$A$2:$C$129,2),"------"),"------")</f>
        <v>------</v>
      </c>
      <c r="D119" s="158"/>
      <c r="E119" s="158"/>
      <c r="F119" s="159"/>
      <c r="G119" s="149"/>
      <c r="H119" s="151"/>
      <c r="I119" s="153"/>
      <c r="J119" s="149"/>
      <c r="K119" s="151"/>
      <c r="L119" s="153"/>
      <c r="M119" s="149"/>
      <c r="N119" s="151"/>
      <c r="O119" s="167"/>
      <c r="P119" s="169"/>
      <c r="Q119" s="151"/>
      <c r="R119" s="153"/>
      <c r="S119" s="163"/>
      <c r="T119" s="165"/>
      <c r="V119" s="7">
        <v>2</v>
      </c>
      <c r="W119" s="11" t="str">
        <f>C121</f>
        <v>------</v>
      </c>
      <c r="X119" s="17" t="s">
        <v>9</v>
      </c>
      <c r="Y119" s="14" t="str">
        <f>C123</f>
        <v>------</v>
      </c>
      <c r="Z119" s="42"/>
      <c r="AA119" s="39"/>
      <c r="AB119" s="39"/>
      <c r="AC119" s="39"/>
      <c r="AD119" s="46"/>
      <c r="AE119" s="25">
        <f t="shared" si="22"/>
        <v>0</v>
      </c>
      <c r="AF119" s="26" t="s">
        <v>6</v>
      </c>
      <c r="AG119" s="27">
        <f t="shared" si="23"/>
        <v>0</v>
      </c>
      <c r="AJ119" s="105">
        <f>A120</f>
        <v>0</v>
      </c>
      <c r="AK119" s="105">
        <f>A122</f>
        <v>0</v>
      </c>
    </row>
    <row r="120" spans="1:37">
      <c r="A120" s="217"/>
      <c r="B120" s="160">
        <v>2</v>
      </c>
      <c r="C120" s="38" t="str">
        <f>IF(A120&gt;0,IF(VLOOKUP(A120,seznam!$A$2:$C$129,3)&gt;0,VLOOKUP(A120,seznam!$A$2:$C$129,3),"------"),"------")</f>
        <v>------</v>
      </c>
      <c r="D120" s="150">
        <f>I118</f>
        <v>0</v>
      </c>
      <c r="E120" s="150" t="str">
        <f>H118</f>
        <v>:</v>
      </c>
      <c r="F120" s="152">
        <f>G118</f>
        <v>0</v>
      </c>
      <c r="G120" s="154"/>
      <c r="H120" s="155"/>
      <c r="I120" s="156"/>
      <c r="J120" s="148">
        <f>AE119</f>
        <v>0</v>
      </c>
      <c r="K120" s="150" t="str">
        <f>AF119</f>
        <v>:</v>
      </c>
      <c r="L120" s="152">
        <f>AG119</f>
        <v>0</v>
      </c>
      <c r="M120" s="148">
        <f>AE122</f>
        <v>0</v>
      </c>
      <c r="N120" s="150" t="str">
        <f>AF122</f>
        <v>:</v>
      </c>
      <c r="O120" s="166">
        <f>AG122</f>
        <v>0</v>
      </c>
      <c r="P120" s="168">
        <f>D120+J120+M120</f>
        <v>0</v>
      </c>
      <c r="Q120" s="150" t="s">
        <v>6</v>
      </c>
      <c r="R120" s="152">
        <f>F120+L120+O120</f>
        <v>0</v>
      </c>
      <c r="S120" s="162">
        <f>IF(D120&gt;F120,2,IF(AND(D120&lt;F120,E120=":"),1,0))+IF(J120&gt;L120,2,IF(AND(J120&lt;L120,K120=":"),1,0))+IF(M120&gt;O120,2,IF(AND(M120&lt;O120,N120=":"),1,0))</f>
        <v>0</v>
      </c>
      <c r="T120" s="164"/>
      <c r="V120" s="7">
        <v>3</v>
      </c>
      <c r="W120" s="11" t="str">
        <f>C125</f>
        <v>------</v>
      </c>
      <c r="X120" s="18" t="s">
        <v>9</v>
      </c>
      <c r="Y120" s="14" t="str">
        <f>C123</f>
        <v>------</v>
      </c>
      <c r="Z120" s="42"/>
      <c r="AA120" s="39"/>
      <c r="AB120" s="39"/>
      <c r="AC120" s="39"/>
      <c r="AD120" s="46"/>
      <c r="AE120" s="25">
        <f t="shared" si="22"/>
        <v>0</v>
      </c>
      <c r="AF120" s="26" t="s">
        <v>6</v>
      </c>
      <c r="AG120" s="27">
        <f t="shared" si="23"/>
        <v>0</v>
      </c>
      <c r="AJ120" s="105">
        <f>A124</f>
        <v>0</v>
      </c>
      <c r="AK120" s="105">
        <f>A122</f>
        <v>0</v>
      </c>
    </row>
    <row r="121" spans="1:37">
      <c r="A121" s="217"/>
      <c r="B121" s="161"/>
      <c r="C121" s="35" t="str">
        <f>IF(A120&gt;0,IF(VLOOKUP(A120,seznam!$A$2:$C$129,2)&gt;0,VLOOKUP(A120,seznam!$A$2:$C$129,2),"------"),"------")</f>
        <v>------</v>
      </c>
      <c r="D121" s="151"/>
      <c r="E121" s="151"/>
      <c r="F121" s="153"/>
      <c r="G121" s="157"/>
      <c r="H121" s="158"/>
      <c r="I121" s="159"/>
      <c r="J121" s="149"/>
      <c r="K121" s="151"/>
      <c r="L121" s="153"/>
      <c r="M121" s="149"/>
      <c r="N121" s="151"/>
      <c r="O121" s="167"/>
      <c r="P121" s="189"/>
      <c r="Q121" s="187"/>
      <c r="R121" s="188"/>
      <c r="S121" s="163"/>
      <c r="T121" s="165"/>
      <c r="V121" s="7">
        <v>4</v>
      </c>
      <c r="W121" s="11" t="str">
        <f>C119</f>
        <v>------</v>
      </c>
      <c r="X121" s="17" t="s">
        <v>9</v>
      </c>
      <c r="Y121" s="14" t="str">
        <f>C121</f>
        <v>------</v>
      </c>
      <c r="Z121" s="42"/>
      <c r="AA121" s="39"/>
      <c r="AB121" s="39"/>
      <c r="AC121" s="39"/>
      <c r="AD121" s="46"/>
      <c r="AE121" s="25">
        <f t="shared" si="22"/>
        <v>0</v>
      </c>
      <c r="AF121" s="26" t="s">
        <v>6</v>
      </c>
      <c r="AG121" s="27">
        <f t="shared" si="23"/>
        <v>0</v>
      </c>
      <c r="AJ121" s="105">
        <f>A118</f>
        <v>0</v>
      </c>
      <c r="AK121" s="105">
        <f>A120</f>
        <v>0</v>
      </c>
    </row>
    <row r="122" spans="1:37">
      <c r="A122" s="217"/>
      <c r="B122" s="160">
        <v>3</v>
      </c>
      <c r="C122" s="38" t="str">
        <f>IF(A122&gt;0,IF(VLOOKUP(A122,seznam!$A$2:$C$129,3)&gt;0,VLOOKUP(A122,seznam!$A$2:$C$129,3),"------"),"------")</f>
        <v>------</v>
      </c>
      <c r="D122" s="150">
        <f>L118</f>
        <v>0</v>
      </c>
      <c r="E122" s="150" t="str">
        <f>K118</f>
        <v>:</v>
      </c>
      <c r="F122" s="152">
        <f>J118</f>
        <v>0</v>
      </c>
      <c r="G122" s="148">
        <f>L120</f>
        <v>0</v>
      </c>
      <c r="H122" s="150" t="str">
        <f>K120</f>
        <v>:</v>
      </c>
      <c r="I122" s="152">
        <f>J120</f>
        <v>0</v>
      </c>
      <c r="J122" s="154"/>
      <c r="K122" s="155"/>
      <c r="L122" s="156"/>
      <c r="M122" s="148">
        <f>AG120</f>
        <v>0</v>
      </c>
      <c r="N122" s="150" t="str">
        <f>AF120</f>
        <v>:</v>
      </c>
      <c r="O122" s="166">
        <f>AE120</f>
        <v>0</v>
      </c>
      <c r="P122" s="168">
        <f>D122+G122+M122</f>
        <v>0</v>
      </c>
      <c r="Q122" s="150" t="s">
        <v>6</v>
      </c>
      <c r="R122" s="152">
        <f>F122+I122+O122</f>
        <v>0</v>
      </c>
      <c r="S122" s="162">
        <f>IF(D122&gt;F122,2,IF(AND(D122&lt;F122,E122=":"),1,0))+IF(G122&gt;I122,2,IF(AND(G122&lt;I122,H122=":"),1,0))+IF(M122&gt;O122,2,IF(AND(M122&lt;O122,N122=":"),1,0))</f>
        <v>0</v>
      </c>
      <c r="T122" s="164"/>
      <c r="V122" s="7">
        <v>5</v>
      </c>
      <c r="W122" s="11" t="str">
        <f>C121</f>
        <v>------</v>
      </c>
      <c r="X122" s="17" t="s">
        <v>9</v>
      </c>
      <c r="Y122" s="14" t="str">
        <f>C125</f>
        <v>------</v>
      </c>
      <c r="Z122" s="42"/>
      <c r="AA122" s="39"/>
      <c r="AB122" s="39"/>
      <c r="AC122" s="39"/>
      <c r="AD122" s="46"/>
      <c r="AE122" s="25">
        <f t="shared" si="22"/>
        <v>0</v>
      </c>
      <c r="AF122" s="26" t="s">
        <v>6</v>
      </c>
      <c r="AG122" s="27">
        <f t="shared" si="23"/>
        <v>0</v>
      </c>
      <c r="AJ122" s="105">
        <f>A120</f>
        <v>0</v>
      </c>
      <c r="AK122" s="105">
        <f>A124</f>
        <v>0</v>
      </c>
    </row>
    <row r="123" spans="1:37" ht="13.8" thickBot="1">
      <c r="A123" s="217"/>
      <c r="B123" s="161"/>
      <c r="C123" s="35" t="str">
        <f>IF(A122&gt;0,IF(VLOOKUP(A122,seznam!$A$2:$C$129,2)&gt;0,VLOOKUP(A122,seznam!$A$2:$C$129,2),"------"),"------")</f>
        <v>------</v>
      </c>
      <c r="D123" s="151"/>
      <c r="E123" s="151"/>
      <c r="F123" s="153"/>
      <c r="G123" s="149"/>
      <c r="H123" s="151"/>
      <c r="I123" s="153"/>
      <c r="J123" s="157"/>
      <c r="K123" s="158"/>
      <c r="L123" s="159"/>
      <c r="M123" s="149"/>
      <c r="N123" s="151"/>
      <c r="O123" s="167"/>
      <c r="P123" s="169"/>
      <c r="Q123" s="151"/>
      <c r="R123" s="153"/>
      <c r="S123" s="163"/>
      <c r="T123" s="165"/>
      <c r="V123" s="8">
        <v>6</v>
      </c>
      <c r="W123" s="12" t="str">
        <f>C123</f>
        <v>------</v>
      </c>
      <c r="X123" s="19" t="s">
        <v>9</v>
      </c>
      <c r="Y123" s="15" t="str">
        <f>C119</f>
        <v>------</v>
      </c>
      <c r="Z123" s="43"/>
      <c r="AA123" s="44"/>
      <c r="AB123" s="44"/>
      <c r="AC123" s="44"/>
      <c r="AD123" s="47"/>
      <c r="AE123" s="28">
        <f t="shared" si="22"/>
        <v>0</v>
      </c>
      <c r="AF123" s="29" t="s">
        <v>6</v>
      </c>
      <c r="AG123" s="30">
        <f t="shared" si="23"/>
        <v>0</v>
      </c>
      <c r="AJ123" s="105">
        <f>A122</f>
        <v>0</v>
      </c>
      <c r="AK123" s="105">
        <f>A118</f>
        <v>0</v>
      </c>
    </row>
    <row r="124" spans="1:37">
      <c r="A124" s="217"/>
      <c r="B124" s="160">
        <v>4</v>
      </c>
      <c r="C124" s="38" t="str">
        <f>IF(A124&gt;0,IF(VLOOKUP(A124,seznam!$A$2:$C$129,3)&gt;0,VLOOKUP(A124,seznam!$A$2:$C$129,3),"------"),"------")</f>
        <v>------</v>
      </c>
      <c r="D124" s="150">
        <f>O118</f>
        <v>0</v>
      </c>
      <c r="E124" s="150" t="str">
        <f>N118</f>
        <v>:</v>
      </c>
      <c r="F124" s="152">
        <f>M118</f>
        <v>0</v>
      </c>
      <c r="G124" s="148">
        <f>O120</f>
        <v>0</v>
      </c>
      <c r="H124" s="150" t="str">
        <f>N120</f>
        <v>:</v>
      </c>
      <c r="I124" s="152">
        <f>M120</f>
        <v>0</v>
      </c>
      <c r="J124" s="148">
        <f>O122</f>
        <v>0</v>
      </c>
      <c r="K124" s="150" t="str">
        <f>N122</f>
        <v>:</v>
      </c>
      <c r="L124" s="152">
        <f>M122</f>
        <v>0</v>
      </c>
      <c r="M124" s="154"/>
      <c r="N124" s="155"/>
      <c r="O124" s="176"/>
      <c r="P124" s="168">
        <f>D124+G124+J124</f>
        <v>0</v>
      </c>
      <c r="Q124" s="150" t="s">
        <v>6</v>
      </c>
      <c r="R124" s="152">
        <f>F124+I124+L124</f>
        <v>0</v>
      </c>
      <c r="S124" s="162">
        <f>IF(D124&gt;F124,2,IF(AND(D124&lt;F124,E124=":"),1,0))+IF(G124&gt;I124,2,IF(AND(G124&lt;I124,H124=":"),1,0))+IF(J124&gt;L124,2,IF(AND(J124&lt;L124,K124=":"),1,0))</f>
        <v>0</v>
      </c>
      <c r="T124" s="164"/>
    </row>
    <row r="125" spans="1:37" ht="13.8" thickBot="1">
      <c r="A125" s="218"/>
      <c r="B125" s="173"/>
      <c r="C125" s="36" t="str">
        <f>IF(A124&gt;0,IF(VLOOKUP(A124,seznam!$A$2:$C$129,2)&gt;0,VLOOKUP(A124,seznam!$A$2:$C$129,2),"------"),"------")</f>
        <v>------</v>
      </c>
      <c r="D125" s="171"/>
      <c r="E125" s="171"/>
      <c r="F125" s="172"/>
      <c r="G125" s="170"/>
      <c r="H125" s="171"/>
      <c r="I125" s="172"/>
      <c r="J125" s="170"/>
      <c r="K125" s="171"/>
      <c r="L125" s="172"/>
      <c r="M125" s="177"/>
      <c r="N125" s="178"/>
      <c r="O125" s="179"/>
      <c r="P125" s="180"/>
      <c r="Q125" s="171"/>
      <c r="R125" s="172"/>
      <c r="S125" s="174"/>
      <c r="T125" s="175"/>
    </row>
    <row r="127" spans="1:37" ht="40.049999999999997" customHeight="1">
      <c r="B127" s="204" t="str">
        <f>B85</f>
        <v>KP dospělých 2024 Moravský Beroun</v>
      </c>
      <c r="C127" s="205"/>
      <c r="D127" s="205"/>
      <c r="E127" s="205"/>
      <c r="F127" s="205"/>
      <c r="G127" s="205"/>
      <c r="H127" s="205"/>
      <c r="I127" s="205"/>
      <c r="J127" s="205"/>
      <c r="K127" s="205"/>
      <c r="L127" s="205"/>
      <c r="M127" s="205"/>
      <c r="N127" s="205"/>
      <c r="O127" s="205"/>
      <c r="P127" s="205"/>
      <c r="Q127" s="205"/>
      <c r="R127" s="205"/>
      <c r="S127" s="205"/>
      <c r="T127" s="205"/>
      <c r="U127" s="205"/>
      <c r="V127" s="205"/>
      <c r="W127" s="205"/>
      <c r="X127" s="205"/>
      <c r="Y127" s="205"/>
      <c r="Z127" s="205"/>
      <c r="AA127" s="205"/>
      <c r="AB127" s="205"/>
      <c r="AC127" s="205"/>
      <c r="AD127" s="205"/>
      <c r="AE127" s="205"/>
      <c r="AF127" s="205"/>
      <c r="AG127" s="205"/>
    </row>
    <row r="128" spans="1:37" ht="13.8" thickBot="1"/>
    <row r="129" spans="1:37" ht="13.8" thickBot="1">
      <c r="A129" s="89" t="s">
        <v>1</v>
      </c>
      <c r="B129" s="190" t="s">
        <v>26</v>
      </c>
      <c r="C129" s="191"/>
      <c r="D129" s="192">
        <v>1</v>
      </c>
      <c r="E129" s="193"/>
      <c r="F129" s="194"/>
      <c r="G129" s="195">
        <v>2</v>
      </c>
      <c r="H129" s="193"/>
      <c r="I129" s="194"/>
      <c r="J129" s="195">
        <v>3</v>
      </c>
      <c r="K129" s="193"/>
      <c r="L129" s="194"/>
      <c r="M129" s="195">
        <v>4</v>
      </c>
      <c r="N129" s="193"/>
      <c r="O129" s="196"/>
      <c r="P129" s="192" t="s">
        <v>3</v>
      </c>
      <c r="Q129" s="197"/>
      <c r="R129" s="198"/>
      <c r="S129" s="5" t="s">
        <v>4</v>
      </c>
      <c r="T129" s="4" t="s">
        <v>5</v>
      </c>
    </row>
    <row r="130" spans="1:37">
      <c r="A130" s="216">
        <v>51</v>
      </c>
      <c r="B130" s="199">
        <v>1</v>
      </c>
      <c r="C130" s="37" t="str">
        <f>IF(A130&gt;0,IF(VLOOKUP(A130,seznam!$A$2:$C$129,3)&gt;0,VLOOKUP(A130,seznam!$A$2:$C$129,3),"------"),"------")</f>
        <v>Granitol Mor. Beroun</v>
      </c>
      <c r="D130" s="200"/>
      <c r="E130" s="201"/>
      <c r="F130" s="202"/>
      <c r="G130" s="183">
        <f>AE133</f>
        <v>3</v>
      </c>
      <c r="H130" s="184" t="str">
        <f>AF133</f>
        <v>:</v>
      </c>
      <c r="I130" s="203">
        <f>AG133</f>
        <v>0</v>
      </c>
      <c r="J130" s="183">
        <f>AG135</f>
        <v>3</v>
      </c>
      <c r="K130" s="184" t="str">
        <f>AF135</f>
        <v>:</v>
      </c>
      <c r="L130" s="203">
        <f>AE135</f>
        <v>0</v>
      </c>
      <c r="M130" s="183">
        <f>AE130</f>
        <v>0</v>
      </c>
      <c r="N130" s="184" t="str">
        <f>AF130</f>
        <v>:</v>
      </c>
      <c r="O130" s="185">
        <f>AG130</f>
        <v>0</v>
      </c>
      <c r="P130" s="186">
        <f>G130+J130+M130</f>
        <v>6</v>
      </c>
      <c r="Q130" s="184" t="s">
        <v>6</v>
      </c>
      <c r="R130" s="203">
        <f>I130+L130+O130</f>
        <v>0</v>
      </c>
      <c r="S130" s="181">
        <v>4</v>
      </c>
      <c r="T130" s="182">
        <v>1</v>
      </c>
      <c r="V130" s="6">
        <v>1</v>
      </c>
      <c r="W130" s="10" t="str">
        <f>C131</f>
        <v>Glücková Lenka</v>
      </c>
      <c r="X130" s="16" t="s">
        <v>9</v>
      </c>
      <c r="Y130" s="13" t="str">
        <f>C137</f>
        <v>------</v>
      </c>
      <c r="Z130" s="40"/>
      <c r="AA130" s="41"/>
      <c r="AB130" s="41"/>
      <c r="AC130" s="41"/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0</v>
      </c>
      <c r="AF130" s="23" t="s">
        <v>6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05">
        <f>A130</f>
        <v>51</v>
      </c>
      <c r="AK130" s="105">
        <f>A136</f>
        <v>0</v>
      </c>
    </row>
    <row r="131" spans="1:37">
      <c r="A131" s="217"/>
      <c r="B131" s="161"/>
      <c r="C131" s="88" t="str">
        <f>IF(A130&gt;0,IF(VLOOKUP(A130,seznam!$A$2:$C$129,2)&gt;0,VLOOKUP(A130,seznam!$A$2:$C$129,2),"------"),"------")</f>
        <v>Glücková Lenka</v>
      </c>
      <c r="D131" s="158"/>
      <c r="E131" s="158"/>
      <c r="F131" s="159"/>
      <c r="G131" s="149"/>
      <c r="H131" s="151"/>
      <c r="I131" s="153"/>
      <c r="J131" s="149"/>
      <c r="K131" s="151"/>
      <c r="L131" s="153"/>
      <c r="M131" s="149"/>
      <c r="N131" s="151"/>
      <c r="O131" s="167"/>
      <c r="P131" s="169"/>
      <c r="Q131" s="151"/>
      <c r="R131" s="153"/>
      <c r="S131" s="163"/>
      <c r="T131" s="165"/>
      <c r="V131" s="7">
        <v>2</v>
      </c>
      <c r="W131" s="11" t="str">
        <f>C133</f>
        <v>Uvízlová Vanessa</v>
      </c>
      <c r="X131" s="17" t="s">
        <v>9</v>
      </c>
      <c r="Y131" s="14" t="str">
        <f>C135</f>
        <v>Zittová Radomíra</v>
      </c>
      <c r="Z131" s="42" t="s">
        <v>183</v>
      </c>
      <c r="AA131" s="39" t="s">
        <v>42</v>
      </c>
      <c r="AB131" s="39" t="s">
        <v>147</v>
      </c>
      <c r="AC131" s="39" t="s">
        <v>170</v>
      </c>
      <c r="AD131" s="46"/>
      <c r="AE131" s="25">
        <f t="shared" si="24"/>
        <v>1</v>
      </c>
      <c r="AF131" s="26" t="s">
        <v>6</v>
      </c>
      <c r="AG131" s="27">
        <f t="shared" si="25"/>
        <v>3</v>
      </c>
      <c r="AJ131" s="105">
        <f>A132</f>
        <v>57</v>
      </c>
      <c r="AK131" s="105">
        <f>A134</f>
        <v>59</v>
      </c>
    </row>
    <row r="132" spans="1:37">
      <c r="A132" s="217">
        <v>57</v>
      </c>
      <c r="B132" s="160">
        <v>2</v>
      </c>
      <c r="C132" s="38" t="str">
        <f>IF(A132&gt;0,IF(VLOOKUP(A132,seznam!$A$2:$C$129,3)&gt;0,VLOOKUP(A132,seznam!$A$2:$C$129,3),"------"),"------")</f>
        <v>Litovel</v>
      </c>
      <c r="D132" s="150">
        <f>I130</f>
        <v>0</v>
      </c>
      <c r="E132" s="150" t="str">
        <f>H130</f>
        <v>:</v>
      </c>
      <c r="F132" s="152">
        <f>G130</f>
        <v>3</v>
      </c>
      <c r="G132" s="154"/>
      <c r="H132" s="155"/>
      <c r="I132" s="156"/>
      <c r="J132" s="148">
        <f>AE131</f>
        <v>1</v>
      </c>
      <c r="K132" s="150" t="str">
        <f>AF131</f>
        <v>:</v>
      </c>
      <c r="L132" s="152">
        <f>AG131</f>
        <v>3</v>
      </c>
      <c r="M132" s="148">
        <f>AE134</f>
        <v>0</v>
      </c>
      <c r="N132" s="150" t="str">
        <f>AF134</f>
        <v>:</v>
      </c>
      <c r="O132" s="166">
        <f>AG134</f>
        <v>0</v>
      </c>
      <c r="P132" s="168">
        <f>D132+J132+M132</f>
        <v>1</v>
      </c>
      <c r="Q132" s="150" t="s">
        <v>6</v>
      </c>
      <c r="R132" s="152">
        <f>F132+L132+O132</f>
        <v>6</v>
      </c>
      <c r="S132" s="162">
        <f>IF(D132&gt;F132,2,IF(AND(D132&lt;F132,E132=":"),1,0))+IF(J132&gt;L132,2,IF(AND(J132&lt;L132,K132=":"),1,0))+IF(M132&gt;O132,2,IF(AND(M132&lt;O132,N132=":"),1,0))</f>
        <v>2</v>
      </c>
      <c r="T132" s="164">
        <v>3</v>
      </c>
      <c r="V132" s="7">
        <v>3</v>
      </c>
      <c r="W132" s="11" t="str">
        <f>C137</f>
        <v>------</v>
      </c>
      <c r="X132" s="18" t="s">
        <v>9</v>
      </c>
      <c r="Y132" s="14" t="str">
        <f>C135</f>
        <v>Zittová Radomíra</v>
      </c>
      <c r="Z132" s="42"/>
      <c r="AA132" s="39"/>
      <c r="AB132" s="39"/>
      <c r="AC132" s="39"/>
      <c r="AD132" s="46"/>
      <c r="AE132" s="25">
        <f t="shared" si="24"/>
        <v>0</v>
      </c>
      <c r="AF132" s="26" t="s">
        <v>6</v>
      </c>
      <c r="AG132" s="27">
        <f t="shared" si="25"/>
        <v>0</v>
      </c>
      <c r="AJ132" s="105">
        <f>A136</f>
        <v>0</v>
      </c>
      <c r="AK132" s="105">
        <f>A134</f>
        <v>59</v>
      </c>
    </row>
    <row r="133" spans="1:37">
      <c r="A133" s="217"/>
      <c r="B133" s="161"/>
      <c r="C133" s="35" t="str">
        <f>IF(A132&gt;0,IF(VLOOKUP(A132,seznam!$A$2:$C$129,2)&gt;0,VLOOKUP(A132,seznam!$A$2:$C$129,2),"------"),"------")</f>
        <v>Uvízlová Vanessa</v>
      </c>
      <c r="D133" s="151"/>
      <c r="E133" s="151"/>
      <c r="F133" s="153"/>
      <c r="G133" s="157"/>
      <c r="H133" s="158"/>
      <c r="I133" s="159"/>
      <c r="J133" s="149"/>
      <c r="K133" s="151"/>
      <c r="L133" s="153"/>
      <c r="M133" s="149"/>
      <c r="N133" s="151"/>
      <c r="O133" s="167"/>
      <c r="P133" s="189"/>
      <c r="Q133" s="187"/>
      <c r="R133" s="188"/>
      <c r="S133" s="163"/>
      <c r="T133" s="165"/>
      <c r="V133" s="7">
        <v>4</v>
      </c>
      <c r="W133" s="11" t="str">
        <f>C131</f>
        <v>Glücková Lenka</v>
      </c>
      <c r="X133" s="17" t="s">
        <v>9</v>
      </c>
      <c r="Y133" s="14" t="str">
        <f>C133</f>
        <v>Uvízlová Vanessa</v>
      </c>
      <c r="Z133" s="42" t="s">
        <v>116</v>
      </c>
      <c r="AA133" s="39" t="s">
        <v>40</v>
      </c>
      <c r="AB133" s="39" t="s">
        <v>147</v>
      </c>
      <c r="AC133" s="39"/>
      <c r="AD133" s="46"/>
      <c r="AE133" s="25">
        <f t="shared" si="24"/>
        <v>3</v>
      </c>
      <c r="AF133" s="26" t="s">
        <v>6</v>
      </c>
      <c r="AG133" s="27">
        <f t="shared" si="25"/>
        <v>0</v>
      </c>
      <c r="AJ133" s="105">
        <f>A130</f>
        <v>51</v>
      </c>
      <c r="AK133" s="105">
        <f>A132</f>
        <v>57</v>
      </c>
    </row>
    <row r="134" spans="1:37">
      <c r="A134" s="217">
        <v>59</v>
      </c>
      <c r="B134" s="160">
        <v>3</v>
      </c>
      <c r="C134" s="38" t="str">
        <f>IF(A134&gt;0,IF(VLOOKUP(A134,seznam!$A$2:$C$129,3)&gt;0,VLOOKUP(A134,seznam!$A$2:$C$129,3),"------"),"------")</f>
        <v>SK Kolšov</v>
      </c>
      <c r="D134" s="150">
        <f>L130</f>
        <v>0</v>
      </c>
      <c r="E134" s="150" t="str">
        <f>K130</f>
        <v>:</v>
      </c>
      <c r="F134" s="152">
        <f>J130</f>
        <v>3</v>
      </c>
      <c r="G134" s="148">
        <f>L132</f>
        <v>3</v>
      </c>
      <c r="H134" s="150" t="str">
        <f>K132</f>
        <v>:</v>
      </c>
      <c r="I134" s="152">
        <f>J132</f>
        <v>1</v>
      </c>
      <c r="J134" s="154"/>
      <c r="K134" s="155"/>
      <c r="L134" s="156"/>
      <c r="M134" s="148">
        <f>AG132</f>
        <v>0</v>
      </c>
      <c r="N134" s="150" t="str">
        <f>AF132</f>
        <v>:</v>
      </c>
      <c r="O134" s="166">
        <f>AE132</f>
        <v>0</v>
      </c>
      <c r="P134" s="168">
        <f>D134+G134+M134</f>
        <v>3</v>
      </c>
      <c r="Q134" s="150" t="s">
        <v>6</v>
      </c>
      <c r="R134" s="152">
        <f>F134+I134+O134</f>
        <v>4</v>
      </c>
      <c r="S134" s="162">
        <f>IF(D134&gt;F134,2,IF(AND(D134&lt;F134,E134=":"),1,0))+IF(G134&gt;I134,2,IF(AND(G134&lt;I134,H134=":"),1,0))+IF(M134&gt;O134,2,IF(AND(M134&lt;O134,N134=":"),1,0))</f>
        <v>3</v>
      </c>
      <c r="T134" s="164">
        <v>2</v>
      </c>
      <c r="V134" s="7">
        <v>5</v>
      </c>
      <c r="W134" s="11" t="str">
        <f>C133</f>
        <v>Uvízlová Vanessa</v>
      </c>
      <c r="X134" s="17" t="s">
        <v>9</v>
      </c>
      <c r="Y134" s="14" t="str">
        <f>C137</f>
        <v>------</v>
      </c>
      <c r="Z134" s="42"/>
      <c r="AA134" s="39"/>
      <c r="AB134" s="39"/>
      <c r="AC134" s="39"/>
      <c r="AD134" s="46"/>
      <c r="AE134" s="25">
        <f t="shared" si="24"/>
        <v>0</v>
      </c>
      <c r="AF134" s="26" t="s">
        <v>6</v>
      </c>
      <c r="AG134" s="27">
        <f t="shared" si="25"/>
        <v>0</v>
      </c>
      <c r="AJ134" s="105">
        <f>A132</f>
        <v>57</v>
      </c>
      <c r="AK134" s="105">
        <f>A136</f>
        <v>0</v>
      </c>
    </row>
    <row r="135" spans="1:37" ht="13.8" thickBot="1">
      <c r="A135" s="217"/>
      <c r="B135" s="161"/>
      <c r="C135" s="35" t="str">
        <f>IF(A134&gt;0,IF(VLOOKUP(A134,seznam!$A$2:$C$129,2)&gt;0,VLOOKUP(A134,seznam!$A$2:$C$129,2),"------"),"------")</f>
        <v>Zittová Radomíra</v>
      </c>
      <c r="D135" s="151"/>
      <c r="E135" s="151"/>
      <c r="F135" s="153"/>
      <c r="G135" s="149"/>
      <c r="H135" s="151"/>
      <c r="I135" s="153"/>
      <c r="J135" s="157"/>
      <c r="K135" s="158"/>
      <c r="L135" s="159"/>
      <c r="M135" s="149"/>
      <c r="N135" s="151"/>
      <c r="O135" s="167"/>
      <c r="P135" s="169"/>
      <c r="Q135" s="151"/>
      <c r="R135" s="153"/>
      <c r="S135" s="163"/>
      <c r="T135" s="165"/>
      <c r="V135" s="8">
        <v>6</v>
      </c>
      <c r="W135" s="12" t="str">
        <f>C135</f>
        <v>Zittová Radomíra</v>
      </c>
      <c r="X135" s="19" t="s">
        <v>9</v>
      </c>
      <c r="Y135" s="15" t="str">
        <f>C131</f>
        <v>Glücková Lenka</v>
      </c>
      <c r="Z135" s="43" t="s">
        <v>171</v>
      </c>
      <c r="AA135" s="44" t="s">
        <v>42</v>
      </c>
      <c r="AB135" s="44" t="s">
        <v>178</v>
      </c>
      <c r="AC135" s="44"/>
      <c r="AD135" s="47"/>
      <c r="AE135" s="28">
        <f t="shared" si="24"/>
        <v>0</v>
      </c>
      <c r="AF135" s="29" t="s">
        <v>6</v>
      </c>
      <c r="AG135" s="30">
        <f t="shared" si="25"/>
        <v>3</v>
      </c>
      <c r="AJ135" s="105">
        <f>A134</f>
        <v>59</v>
      </c>
      <c r="AK135" s="105">
        <f>A130</f>
        <v>51</v>
      </c>
    </row>
    <row r="136" spans="1:37">
      <c r="A136" s="217"/>
      <c r="B136" s="160">
        <v>4</v>
      </c>
      <c r="C136" s="38" t="str">
        <f>IF(A136&gt;0,IF(VLOOKUP(A136,seznam!$A$2:$C$129,3)&gt;0,VLOOKUP(A136,seznam!$A$2:$C$129,3),"------"),"------")</f>
        <v>------</v>
      </c>
      <c r="D136" s="150">
        <f>O130</f>
        <v>0</v>
      </c>
      <c r="E136" s="150" t="str">
        <f>N130</f>
        <v>:</v>
      </c>
      <c r="F136" s="152">
        <f>M130</f>
        <v>0</v>
      </c>
      <c r="G136" s="148">
        <f>O132</f>
        <v>0</v>
      </c>
      <c r="H136" s="150" t="str">
        <f>N132</f>
        <v>:</v>
      </c>
      <c r="I136" s="152">
        <f>M132</f>
        <v>0</v>
      </c>
      <c r="J136" s="148">
        <f>O134</f>
        <v>0</v>
      </c>
      <c r="K136" s="150" t="str">
        <f>N134</f>
        <v>:</v>
      </c>
      <c r="L136" s="152">
        <f>M134</f>
        <v>0</v>
      </c>
      <c r="M136" s="154"/>
      <c r="N136" s="155"/>
      <c r="O136" s="176"/>
      <c r="P136" s="168">
        <f>D136+G136+J136</f>
        <v>0</v>
      </c>
      <c r="Q136" s="150" t="s">
        <v>6</v>
      </c>
      <c r="R136" s="152">
        <f>F136+I136+L136</f>
        <v>0</v>
      </c>
      <c r="S136" s="162">
        <f>IF(D136&gt;F136,2,IF(AND(D136&lt;F136,E136=":"),1,0))+IF(G136&gt;I136,2,IF(AND(G136&lt;I136,H136=":"),1,0))+IF(J136&gt;L136,2,IF(AND(J136&lt;L136,K136=":"),1,0))</f>
        <v>0</v>
      </c>
      <c r="T136" s="164"/>
    </row>
    <row r="137" spans="1:37" ht="13.8" thickBot="1">
      <c r="A137" s="218"/>
      <c r="B137" s="173"/>
      <c r="C137" s="36" t="str">
        <f>IF(A136&gt;0,IF(VLOOKUP(A136,seznam!$A$2:$C$129,2)&gt;0,VLOOKUP(A136,seznam!$A$2:$C$129,2),"------"),"------")</f>
        <v>------</v>
      </c>
      <c r="D137" s="171"/>
      <c r="E137" s="171"/>
      <c r="F137" s="172"/>
      <c r="G137" s="170"/>
      <c r="H137" s="171"/>
      <c r="I137" s="172"/>
      <c r="J137" s="170"/>
      <c r="K137" s="171"/>
      <c r="L137" s="172"/>
      <c r="M137" s="177"/>
      <c r="N137" s="178"/>
      <c r="O137" s="179"/>
      <c r="P137" s="180"/>
      <c r="Q137" s="171"/>
      <c r="R137" s="172"/>
      <c r="S137" s="174"/>
      <c r="T137" s="175"/>
    </row>
    <row r="138" spans="1:37" ht="13.8" thickBot="1"/>
    <row r="139" spans="1:37" ht="13.8" thickBot="1">
      <c r="A139" s="89" t="s">
        <v>1</v>
      </c>
      <c r="B139" s="190" t="s">
        <v>27</v>
      </c>
      <c r="C139" s="191"/>
      <c r="D139" s="192">
        <v>1</v>
      </c>
      <c r="E139" s="193"/>
      <c r="F139" s="194"/>
      <c r="G139" s="195">
        <v>2</v>
      </c>
      <c r="H139" s="193"/>
      <c r="I139" s="194"/>
      <c r="J139" s="195">
        <v>3</v>
      </c>
      <c r="K139" s="193"/>
      <c r="L139" s="194"/>
      <c r="M139" s="195">
        <v>4</v>
      </c>
      <c r="N139" s="193"/>
      <c r="O139" s="196"/>
      <c r="P139" s="192" t="s">
        <v>3</v>
      </c>
      <c r="Q139" s="197"/>
      <c r="R139" s="198"/>
      <c r="S139" s="5" t="s">
        <v>4</v>
      </c>
      <c r="T139" s="4" t="s">
        <v>5</v>
      </c>
    </row>
    <row r="140" spans="1:37">
      <c r="A140" s="216">
        <v>54</v>
      </c>
      <c r="B140" s="199">
        <v>1</v>
      </c>
      <c r="C140" s="37" t="str">
        <f>IF(A140&gt;0,IF(VLOOKUP(A140,seznam!$A$2:$C$129,3)&gt;0,VLOOKUP(A140,seznam!$A$2:$C$129,3),"------"),"------")</f>
        <v>Šumperk</v>
      </c>
      <c r="D140" s="200"/>
      <c r="E140" s="201"/>
      <c r="F140" s="202"/>
      <c r="G140" s="183">
        <f>AE143</f>
        <v>3</v>
      </c>
      <c r="H140" s="184" t="str">
        <f>AF143</f>
        <v>:</v>
      </c>
      <c r="I140" s="203">
        <f>AG143</f>
        <v>0</v>
      </c>
      <c r="J140" s="183">
        <f>AG145</f>
        <v>3</v>
      </c>
      <c r="K140" s="184" t="str">
        <f>AF145</f>
        <v>:</v>
      </c>
      <c r="L140" s="203">
        <f>AE145</f>
        <v>0</v>
      </c>
      <c r="M140" s="183">
        <f>AE140</f>
        <v>0</v>
      </c>
      <c r="N140" s="184" t="str">
        <f>AF140</f>
        <v>:</v>
      </c>
      <c r="O140" s="185">
        <f>AG140</f>
        <v>0</v>
      </c>
      <c r="P140" s="186">
        <f>G140+J140+M140</f>
        <v>6</v>
      </c>
      <c r="Q140" s="184" t="s">
        <v>6</v>
      </c>
      <c r="R140" s="203">
        <f>I140+L140+O140</f>
        <v>0</v>
      </c>
      <c r="S140" s="181">
        <f>IF(G140&gt;I140,2,IF(AND(G140&lt;I140,H140=":"),1,0))+IF(J140&gt;L140,2,IF(AND(J140&lt;L140,K140=":"),1,0))+IF(M140&gt;O140,2,IF(AND(M140&lt;O140,N140=":"),1,0))</f>
        <v>4</v>
      </c>
      <c r="T140" s="182">
        <v>1</v>
      </c>
      <c r="V140" s="6">
        <v>1</v>
      </c>
      <c r="W140" s="10" t="str">
        <f>C141</f>
        <v>Skokanová Lenka</v>
      </c>
      <c r="X140" s="16" t="s">
        <v>9</v>
      </c>
      <c r="Y140" s="13" t="str">
        <f>C147</f>
        <v>------</v>
      </c>
      <c r="Z140" s="40"/>
      <c r="AA140" s="41"/>
      <c r="AB140" s="41"/>
      <c r="AC140" s="41"/>
      <c r="AD140" s="45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6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05">
        <f>A140</f>
        <v>54</v>
      </c>
      <c r="AK140" s="105">
        <f>A146</f>
        <v>0</v>
      </c>
    </row>
    <row r="141" spans="1:37">
      <c r="A141" s="217"/>
      <c r="B141" s="161"/>
      <c r="C141" s="88" t="str">
        <f>IF(A140&gt;0,IF(VLOOKUP(A140,seznam!$A$2:$C$129,2)&gt;0,VLOOKUP(A140,seznam!$A$2:$C$129,2),"------"),"------")</f>
        <v>Skokanová Lenka</v>
      </c>
      <c r="D141" s="158"/>
      <c r="E141" s="158"/>
      <c r="F141" s="159"/>
      <c r="G141" s="149"/>
      <c r="H141" s="151"/>
      <c r="I141" s="153"/>
      <c r="J141" s="149"/>
      <c r="K141" s="151"/>
      <c r="L141" s="153"/>
      <c r="M141" s="149"/>
      <c r="N141" s="151"/>
      <c r="O141" s="167"/>
      <c r="P141" s="169"/>
      <c r="Q141" s="151"/>
      <c r="R141" s="153"/>
      <c r="S141" s="163"/>
      <c r="T141" s="165"/>
      <c r="V141" s="7">
        <v>2</v>
      </c>
      <c r="W141" s="11" t="str">
        <f>C143</f>
        <v>Ondrejková Gabriela</v>
      </c>
      <c r="X141" s="17" t="s">
        <v>9</v>
      </c>
      <c r="Y141" s="14" t="str">
        <f>C145</f>
        <v>Solařová Květa</v>
      </c>
      <c r="Z141" s="42" t="s">
        <v>214</v>
      </c>
      <c r="AA141" s="39" t="s">
        <v>171</v>
      </c>
      <c r="AB141" s="39" t="s">
        <v>175</v>
      </c>
      <c r="AC141" s="39"/>
      <c r="AD141" s="46"/>
      <c r="AE141" s="25">
        <f t="shared" si="26"/>
        <v>0</v>
      </c>
      <c r="AF141" s="26" t="s">
        <v>6</v>
      </c>
      <c r="AG141" s="27">
        <f t="shared" si="27"/>
        <v>3</v>
      </c>
      <c r="AJ141" s="105">
        <f>A142</f>
        <v>53</v>
      </c>
      <c r="AK141" s="105">
        <f>A144</f>
        <v>58</v>
      </c>
    </row>
    <row r="142" spans="1:37">
      <c r="A142" s="217">
        <v>53</v>
      </c>
      <c r="B142" s="160">
        <v>2</v>
      </c>
      <c r="C142" s="38" t="str">
        <f>IF(A142&gt;0,IF(VLOOKUP(A142,seznam!$A$2:$C$129,3)&gt;0,VLOOKUP(A142,seznam!$A$2:$C$129,3),"------"),"------")</f>
        <v>ZH Hnojice</v>
      </c>
      <c r="D142" s="150">
        <f>I140</f>
        <v>0</v>
      </c>
      <c r="E142" s="150" t="str">
        <f>H140</f>
        <v>:</v>
      </c>
      <c r="F142" s="152">
        <f>G140</f>
        <v>3</v>
      </c>
      <c r="G142" s="154"/>
      <c r="H142" s="155"/>
      <c r="I142" s="156"/>
      <c r="J142" s="148">
        <f>AE141</f>
        <v>0</v>
      </c>
      <c r="K142" s="150" t="str">
        <f>AF141</f>
        <v>:</v>
      </c>
      <c r="L142" s="152">
        <f>AG141</f>
        <v>3</v>
      </c>
      <c r="M142" s="148">
        <f>AE144</f>
        <v>0</v>
      </c>
      <c r="N142" s="150" t="str">
        <f>AF144</f>
        <v>:</v>
      </c>
      <c r="O142" s="166">
        <f>AG144</f>
        <v>0</v>
      </c>
      <c r="P142" s="168">
        <f>D142+J142+M142</f>
        <v>0</v>
      </c>
      <c r="Q142" s="150" t="s">
        <v>6</v>
      </c>
      <c r="R142" s="152">
        <f>F142+L142+O142</f>
        <v>6</v>
      </c>
      <c r="S142" s="162">
        <f>IF(D142&gt;F142,2,IF(AND(D142&lt;F142,E142=":"),1,0))+IF(J142&gt;L142,2,IF(AND(J142&lt;L142,K142=":"),1,0))+IF(M142&gt;O142,2,IF(AND(M142&lt;O142,N142=":"),1,0))</f>
        <v>2</v>
      </c>
      <c r="T142" s="164">
        <v>3</v>
      </c>
      <c r="V142" s="7">
        <v>3</v>
      </c>
      <c r="W142" s="11" t="str">
        <f>C147</f>
        <v>------</v>
      </c>
      <c r="X142" s="18" t="s">
        <v>9</v>
      </c>
      <c r="Y142" s="14" t="str">
        <f>C145</f>
        <v>Solařová Květa</v>
      </c>
      <c r="Z142" s="42"/>
      <c r="AA142" s="39"/>
      <c r="AB142" s="39"/>
      <c r="AC142" s="39"/>
      <c r="AD142" s="46"/>
      <c r="AE142" s="25">
        <f t="shared" si="26"/>
        <v>0</v>
      </c>
      <c r="AF142" s="26" t="s">
        <v>6</v>
      </c>
      <c r="AG142" s="27">
        <f t="shared" si="27"/>
        <v>0</v>
      </c>
      <c r="AJ142" s="105">
        <f>A146</f>
        <v>0</v>
      </c>
      <c r="AK142" s="105">
        <f>A144</f>
        <v>58</v>
      </c>
    </row>
    <row r="143" spans="1:37">
      <c r="A143" s="217"/>
      <c r="B143" s="161"/>
      <c r="C143" s="35" t="str">
        <f>IF(A142&gt;0,IF(VLOOKUP(A142,seznam!$A$2:$C$129,2)&gt;0,VLOOKUP(A142,seznam!$A$2:$C$129,2),"------"),"------")</f>
        <v>Ondrejková Gabriela</v>
      </c>
      <c r="D143" s="151"/>
      <c r="E143" s="151"/>
      <c r="F143" s="153"/>
      <c r="G143" s="157"/>
      <c r="H143" s="158"/>
      <c r="I143" s="159"/>
      <c r="J143" s="149"/>
      <c r="K143" s="151"/>
      <c r="L143" s="153"/>
      <c r="M143" s="149"/>
      <c r="N143" s="151"/>
      <c r="O143" s="167"/>
      <c r="P143" s="189"/>
      <c r="Q143" s="187"/>
      <c r="R143" s="188"/>
      <c r="S143" s="163"/>
      <c r="T143" s="165"/>
      <c r="V143" s="7">
        <v>4</v>
      </c>
      <c r="W143" s="11" t="str">
        <f>C141</f>
        <v>Skokanová Lenka</v>
      </c>
      <c r="X143" s="17" t="s">
        <v>9</v>
      </c>
      <c r="Y143" s="14" t="str">
        <f>C143</f>
        <v>Ondrejková Gabriela</v>
      </c>
      <c r="Z143" s="42" t="s">
        <v>169</v>
      </c>
      <c r="AA143" s="39" t="s">
        <v>39</v>
      </c>
      <c r="AB143" s="39" t="s">
        <v>115</v>
      </c>
      <c r="AC143" s="39"/>
      <c r="AD143" s="46"/>
      <c r="AE143" s="25">
        <f t="shared" si="26"/>
        <v>3</v>
      </c>
      <c r="AF143" s="26" t="s">
        <v>6</v>
      </c>
      <c r="AG143" s="27">
        <f t="shared" si="27"/>
        <v>0</v>
      </c>
      <c r="AJ143" s="105">
        <f>A140</f>
        <v>54</v>
      </c>
      <c r="AK143" s="105">
        <f>A142</f>
        <v>53</v>
      </c>
    </row>
    <row r="144" spans="1:37">
      <c r="A144" s="217">
        <v>58</v>
      </c>
      <c r="B144" s="160">
        <v>3</v>
      </c>
      <c r="C144" s="38" t="str">
        <f>IF(A144&gt;0,IF(VLOOKUP(A144,seznam!$A$2:$C$129,3)&gt;0,VLOOKUP(A144,seznam!$A$2:$C$129,3),"------"),"------")</f>
        <v>SK Kolšov</v>
      </c>
      <c r="D144" s="150">
        <f>L140</f>
        <v>0</v>
      </c>
      <c r="E144" s="150" t="str">
        <f>K140</f>
        <v>:</v>
      </c>
      <c r="F144" s="152">
        <f>J140</f>
        <v>3</v>
      </c>
      <c r="G144" s="148">
        <f>L142</f>
        <v>3</v>
      </c>
      <c r="H144" s="150" t="str">
        <f>K142</f>
        <v>:</v>
      </c>
      <c r="I144" s="152">
        <f>J142</f>
        <v>0</v>
      </c>
      <c r="J144" s="154"/>
      <c r="K144" s="155"/>
      <c r="L144" s="156"/>
      <c r="M144" s="148">
        <f>AG142</f>
        <v>0</v>
      </c>
      <c r="N144" s="150" t="str">
        <f>AF142</f>
        <v>:</v>
      </c>
      <c r="O144" s="166">
        <f>AE142</f>
        <v>0</v>
      </c>
      <c r="P144" s="168">
        <f>D144+G144+M144</f>
        <v>3</v>
      </c>
      <c r="Q144" s="150" t="s">
        <v>6</v>
      </c>
      <c r="R144" s="152">
        <f>F144+I144+O144</f>
        <v>3</v>
      </c>
      <c r="S144" s="162">
        <f>IF(D144&gt;F144,2,IF(AND(D144&lt;F144,E144=":"),1,0))+IF(G144&gt;I144,2,IF(AND(G144&lt;I144,H144=":"),1,0))+IF(M144&gt;O144,2,IF(AND(M144&lt;O144,N144=":"),1,0))</f>
        <v>3</v>
      </c>
      <c r="T144" s="164">
        <v>2</v>
      </c>
      <c r="V144" s="7">
        <v>5</v>
      </c>
      <c r="W144" s="11" t="str">
        <f>C143</f>
        <v>Ondrejková Gabriela</v>
      </c>
      <c r="X144" s="17" t="s">
        <v>9</v>
      </c>
      <c r="Y144" s="14" t="str">
        <f>C147</f>
        <v>------</v>
      </c>
      <c r="Z144" s="42"/>
      <c r="AA144" s="39"/>
      <c r="AB144" s="39"/>
      <c r="AC144" s="39"/>
      <c r="AD144" s="46"/>
      <c r="AE144" s="25">
        <f t="shared" si="26"/>
        <v>0</v>
      </c>
      <c r="AF144" s="26" t="s">
        <v>6</v>
      </c>
      <c r="AG144" s="27">
        <f t="shared" si="27"/>
        <v>0</v>
      </c>
      <c r="AJ144" s="105">
        <f>A142</f>
        <v>53</v>
      </c>
      <c r="AK144" s="105">
        <f>A146</f>
        <v>0</v>
      </c>
    </row>
    <row r="145" spans="1:37" ht="13.8" thickBot="1">
      <c r="A145" s="217"/>
      <c r="B145" s="161"/>
      <c r="C145" s="35" t="str">
        <f>IF(A144&gt;0,IF(VLOOKUP(A144,seznam!$A$2:$C$129,2)&gt;0,VLOOKUP(A144,seznam!$A$2:$C$129,2),"------"),"------")</f>
        <v>Solařová Květa</v>
      </c>
      <c r="D145" s="151"/>
      <c r="E145" s="151"/>
      <c r="F145" s="153"/>
      <c r="G145" s="149"/>
      <c r="H145" s="151"/>
      <c r="I145" s="153"/>
      <c r="J145" s="157"/>
      <c r="K145" s="158"/>
      <c r="L145" s="159"/>
      <c r="M145" s="149"/>
      <c r="N145" s="151"/>
      <c r="O145" s="167"/>
      <c r="P145" s="169"/>
      <c r="Q145" s="151"/>
      <c r="R145" s="153"/>
      <c r="S145" s="163"/>
      <c r="T145" s="165"/>
      <c r="V145" s="8">
        <v>6</v>
      </c>
      <c r="W145" s="12" t="str">
        <f>C145</f>
        <v>Solařová Květa</v>
      </c>
      <c r="X145" s="19" t="s">
        <v>9</v>
      </c>
      <c r="Y145" s="15" t="str">
        <f>C141</f>
        <v>Skokanová Lenka</v>
      </c>
      <c r="Z145" s="43" t="s">
        <v>175</v>
      </c>
      <c r="AA145" s="44" t="s">
        <v>171</v>
      </c>
      <c r="AB145" s="44" t="s">
        <v>183</v>
      </c>
      <c r="AC145" s="44"/>
      <c r="AD145" s="47"/>
      <c r="AE145" s="28">
        <f t="shared" si="26"/>
        <v>0</v>
      </c>
      <c r="AF145" s="29" t="s">
        <v>6</v>
      </c>
      <c r="AG145" s="30">
        <f t="shared" si="27"/>
        <v>3</v>
      </c>
      <c r="AJ145" s="105">
        <f>A144</f>
        <v>58</v>
      </c>
      <c r="AK145" s="105">
        <f>A140</f>
        <v>54</v>
      </c>
    </row>
    <row r="146" spans="1:37">
      <c r="A146" s="217"/>
      <c r="B146" s="160">
        <v>4</v>
      </c>
      <c r="C146" s="38" t="str">
        <f>IF(A146&gt;0,IF(VLOOKUP(A146,seznam!$A$2:$C$129,3)&gt;0,VLOOKUP(A146,seznam!$A$2:$C$129,3),"------"),"------")</f>
        <v>------</v>
      </c>
      <c r="D146" s="150">
        <f>O140</f>
        <v>0</v>
      </c>
      <c r="E146" s="150" t="str">
        <f>N140</f>
        <v>:</v>
      </c>
      <c r="F146" s="152">
        <f>M140</f>
        <v>0</v>
      </c>
      <c r="G146" s="148">
        <f>O142</f>
        <v>0</v>
      </c>
      <c r="H146" s="150" t="str">
        <f>N142</f>
        <v>:</v>
      </c>
      <c r="I146" s="152">
        <f>M142</f>
        <v>0</v>
      </c>
      <c r="J146" s="148">
        <f>O144</f>
        <v>0</v>
      </c>
      <c r="K146" s="150" t="str">
        <f>N144</f>
        <v>:</v>
      </c>
      <c r="L146" s="152">
        <f>M144</f>
        <v>0</v>
      </c>
      <c r="M146" s="154"/>
      <c r="N146" s="155"/>
      <c r="O146" s="176"/>
      <c r="P146" s="168">
        <f>D146+G146+J146</f>
        <v>0</v>
      </c>
      <c r="Q146" s="150" t="s">
        <v>6</v>
      </c>
      <c r="R146" s="152">
        <f>F146+I146+L146</f>
        <v>0</v>
      </c>
      <c r="S146" s="162">
        <f>IF(D146&gt;F146,2,IF(AND(D146&lt;F146,E146=":"),1,0))+IF(G146&gt;I146,2,IF(AND(G146&lt;I146,H146=":"),1,0))+IF(J146&gt;L146,2,IF(AND(J146&lt;L146,K146=":"),1,0))</f>
        <v>0</v>
      </c>
      <c r="T146" s="164"/>
    </row>
    <row r="147" spans="1:37" ht="13.8" thickBot="1">
      <c r="A147" s="218"/>
      <c r="B147" s="173"/>
      <c r="C147" s="36" t="str">
        <f>IF(A146&gt;0,IF(VLOOKUP(A146,seznam!$A$2:$C$129,2)&gt;0,VLOOKUP(A146,seznam!$A$2:$C$129,2),"------"),"------")</f>
        <v>------</v>
      </c>
      <c r="D147" s="171"/>
      <c r="E147" s="171"/>
      <c r="F147" s="172"/>
      <c r="G147" s="170"/>
      <c r="H147" s="171"/>
      <c r="I147" s="172"/>
      <c r="J147" s="170"/>
      <c r="K147" s="171"/>
      <c r="L147" s="172"/>
      <c r="M147" s="177"/>
      <c r="N147" s="178"/>
      <c r="O147" s="179"/>
      <c r="P147" s="180"/>
      <c r="Q147" s="171"/>
      <c r="R147" s="172"/>
      <c r="S147" s="174"/>
      <c r="T147" s="175"/>
    </row>
    <row r="148" spans="1:37" ht="13.8" thickBot="1"/>
    <row r="149" spans="1:37" ht="13.8" thickBot="1">
      <c r="A149" s="89" t="s">
        <v>1</v>
      </c>
      <c r="B149" s="190" t="s">
        <v>28</v>
      </c>
      <c r="C149" s="191"/>
      <c r="D149" s="192">
        <v>1</v>
      </c>
      <c r="E149" s="193"/>
      <c r="F149" s="194"/>
      <c r="G149" s="195">
        <v>2</v>
      </c>
      <c r="H149" s="193"/>
      <c r="I149" s="194"/>
      <c r="J149" s="195">
        <v>3</v>
      </c>
      <c r="K149" s="193"/>
      <c r="L149" s="194"/>
      <c r="M149" s="195">
        <v>4</v>
      </c>
      <c r="N149" s="193"/>
      <c r="O149" s="196"/>
      <c r="P149" s="192" t="s">
        <v>3</v>
      </c>
      <c r="Q149" s="197"/>
      <c r="R149" s="198"/>
      <c r="S149" s="5" t="s">
        <v>4</v>
      </c>
      <c r="T149" s="4" t="s">
        <v>5</v>
      </c>
    </row>
    <row r="150" spans="1:37">
      <c r="A150" s="216">
        <v>61</v>
      </c>
      <c r="B150" s="199">
        <v>1</v>
      </c>
      <c r="C150" s="37" t="str">
        <f>IF(A150&gt;0,IF(VLOOKUP(A150,seznam!$A$2:$C$129,3)&gt;0,VLOOKUP(A150,seznam!$A$2:$C$129,3),"------"),"------")</f>
        <v>TJ Olympia Bruntál</v>
      </c>
      <c r="D150" s="200"/>
      <c r="E150" s="201"/>
      <c r="F150" s="202"/>
      <c r="G150" s="183">
        <f>AE153</f>
        <v>3</v>
      </c>
      <c r="H150" s="184" t="str">
        <f>AF153</f>
        <v>:</v>
      </c>
      <c r="I150" s="203">
        <f>AG153</f>
        <v>2</v>
      </c>
      <c r="J150" s="183">
        <f>AG155</f>
        <v>3</v>
      </c>
      <c r="K150" s="184" t="str">
        <f>AF155</f>
        <v>:</v>
      </c>
      <c r="L150" s="203">
        <f>AE155</f>
        <v>1</v>
      </c>
      <c r="M150" s="183">
        <f>AE150</f>
        <v>0</v>
      </c>
      <c r="N150" s="184" t="str">
        <f>AF150</f>
        <v>:</v>
      </c>
      <c r="O150" s="185">
        <f>AG150</f>
        <v>0</v>
      </c>
      <c r="P150" s="186">
        <f>G150+J150+M150</f>
        <v>6</v>
      </c>
      <c r="Q150" s="184" t="s">
        <v>6</v>
      </c>
      <c r="R150" s="203">
        <f>I150+L150+O150</f>
        <v>3</v>
      </c>
      <c r="S150" s="181">
        <f>IF(G150&gt;I150,2,IF(AND(G150&lt;I150,H150=":"),1,0))+IF(J150&gt;L150,2,IF(AND(J150&lt;L150,K150=":"),1,0))+IF(M150&gt;O150,2,IF(AND(M150&lt;O150,N150=":"),1,0))</f>
        <v>4</v>
      </c>
      <c r="T150" s="182">
        <v>1</v>
      </c>
      <c r="V150" s="6">
        <v>1</v>
      </c>
      <c r="W150" s="10" t="str">
        <f>C151</f>
        <v>Mazalová Veronika</v>
      </c>
      <c r="X150" s="16" t="s">
        <v>9</v>
      </c>
      <c r="Y150" s="13" t="str">
        <f>C157</f>
        <v>------</v>
      </c>
      <c r="Z150" s="40"/>
      <c r="AA150" s="41"/>
      <c r="AB150" s="41"/>
      <c r="AC150" s="41"/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6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05">
        <f>A150</f>
        <v>61</v>
      </c>
      <c r="AK150" s="105">
        <f>A156</f>
        <v>0</v>
      </c>
    </row>
    <row r="151" spans="1:37">
      <c r="A151" s="217"/>
      <c r="B151" s="161"/>
      <c r="C151" s="88" t="str">
        <f>IF(A150&gt;0,IF(VLOOKUP(A150,seznam!$A$2:$C$129,2)&gt;0,VLOOKUP(A150,seznam!$A$2:$C$129,2),"------"),"------")</f>
        <v>Mazalová Veronika</v>
      </c>
      <c r="D151" s="158"/>
      <c r="E151" s="158"/>
      <c r="F151" s="159"/>
      <c r="G151" s="149"/>
      <c r="H151" s="151"/>
      <c r="I151" s="153"/>
      <c r="J151" s="149"/>
      <c r="K151" s="151"/>
      <c r="L151" s="153"/>
      <c r="M151" s="149"/>
      <c r="N151" s="151"/>
      <c r="O151" s="167"/>
      <c r="P151" s="169"/>
      <c r="Q151" s="151"/>
      <c r="R151" s="153"/>
      <c r="S151" s="163"/>
      <c r="T151" s="165"/>
      <c r="V151" s="7">
        <v>2</v>
      </c>
      <c r="W151" s="11" t="str">
        <f>C153</f>
        <v>Švestáková Sandra</v>
      </c>
      <c r="X151" s="17" t="s">
        <v>9</v>
      </c>
      <c r="Y151" s="14" t="str">
        <f>C155</f>
        <v>Glücková Romana</v>
      </c>
      <c r="Z151" s="42" t="s">
        <v>39</v>
      </c>
      <c r="AA151" s="39" t="s">
        <v>170</v>
      </c>
      <c r="AB151" s="39" t="s">
        <v>39</v>
      </c>
      <c r="AC151" s="39" t="s">
        <v>170</v>
      </c>
      <c r="AD151" s="46" t="s">
        <v>39</v>
      </c>
      <c r="AE151" s="25">
        <f t="shared" si="28"/>
        <v>3</v>
      </c>
      <c r="AF151" s="26" t="s">
        <v>6</v>
      </c>
      <c r="AG151" s="27">
        <f t="shared" si="29"/>
        <v>2</v>
      </c>
      <c r="AJ151" s="105">
        <f>A152</f>
        <v>60</v>
      </c>
      <c r="AK151" s="105">
        <f>A154</f>
        <v>52</v>
      </c>
    </row>
    <row r="152" spans="1:37">
      <c r="A152" s="217">
        <v>60</v>
      </c>
      <c r="B152" s="160">
        <v>2</v>
      </c>
      <c r="C152" s="38" t="str">
        <f>IF(A152&gt;0,IF(VLOOKUP(A152,seznam!$A$2:$C$129,3)&gt;0,VLOOKUP(A152,seznam!$A$2:$C$129,3),"------"),"------")</f>
        <v>SK Kolšov</v>
      </c>
      <c r="D152" s="150">
        <f>I150</f>
        <v>2</v>
      </c>
      <c r="E152" s="150" t="str">
        <f>H150</f>
        <v>:</v>
      </c>
      <c r="F152" s="152">
        <f>G150</f>
        <v>3</v>
      </c>
      <c r="G152" s="154"/>
      <c r="H152" s="155"/>
      <c r="I152" s="156"/>
      <c r="J152" s="148">
        <f>AE151</f>
        <v>3</v>
      </c>
      <c r="K152" s="150" t="str">
        <f>AF151</f>
        <v>:</v>
      </c>
      <c r="L152" s="152">
        <f>AG151</f>
        <v>2</v>
      </c>
      <c r="M152" s="148">
        <f>AE154</f>
        <v>0</v>
      </c>
      <c r="N152" s="150" t="str">
        <f>AF154</f>
        <v>:</v>
      </c>
      <c r="O152" s="166">
        <f>AG154</f>
        <v>0</v>
      </c>
      <c r="P152" s="168">
        <f>D152+J152+M152</f>
        <v>5</v>
      </c>
      <c r="Q152" s="150" t="s">
        <v>6</v>
      </c>
      <c r="R152" s="152">
        <f>F152+L152+O152</f>
        <v>5</v>
      </c>
      <c r="S152" s="162">
        <f>IF(D152&gt;F152,2,IF(AND(D152&lt;F152,E152=":"),1,0))+IF(J152&gt;L152,2,IF(AND(J152&lt;L152,K152=":"),1,0))+IF(M152&gt;O152,2,IF(AND(M152&lt;O152,N152=":"),1,0))</f>
        <v>3</v>
      </c>
      <c r="T152" s="164">
        <v>2</v>
      </c>
      <c r="V152" s="7">
        <v>3</v>
      </c>
      <c r="W152" s="11" t="str">
        <f>C157</f>
        <v>------</v>
      </c>
      <c r="X152" s="18" t="s">
        <v>9</v>
      </c>
      <c r="Y152" s="14" t="str">
        <f>C155</f>
        <v>Glücková Romana</v>
      </c>
      <c r="Z152" s="42"/>
      <c r="AA152" s="39"/>
      <c r="AB152" s="39"/>
      <c r="AC152" s="39"/>
      <c r="AD152" s="46"/>
      <c r="AE152" s="25">
        <f t="shared" si="28"/>
        <v>0</v>
      </c>
      <c r="AF152" s="26" t="s">
        <v>6</v>
      </c>
      <c r="AG152" s="27">
        <f t="shared" si="29"/>
        <v>0</v>
      </c>
      <c r="AJ152" s="105">
        <f>A156</f>
        <v>0</v>
      </c>
      <c r="AK152" s="105">
        <f>A154</f>
        <v>52</v>
      </c>
    </row>
    <row r="153" spans="1:37">
      <c r="A153" s="217"/>
      <c r="B153" s="161"/>
      <c r="C153" s="35" t="str">
        <f>IF(A152&gt;0,IF(VLOOKUP(A152,seznam!$A$2:$C$129,2)&gt;0,VLOOKUP(A152,seznam!$A$2:$C$129,2),"------"),"------")</f>
        <v>Švestáková Sandra</v>
      </c>
      <c r="D153" s="151"/>
      <c r="E153" s="151"/>
      <c r="F153" s="153"/>
      <c r="G153" s="157"/>
      <c r="H153" s="158"/>
      <c r="I153" s="159"/>
      <c r="J153" s="149"/>
      <c r="K153" s="151"/>
      <c r="L153" s="153"/>
      <c r="M153" s="149"/>
      <c r="N153" s="151"/>
      <c r="O153" s="167"/>
      <c r="P153" s="189"/>
      <c r="Q153" s="187"/>
      <c r="R153" s="188"/>
      <c r="S153" s="163"/>
      <c r="T153" s="165"/>
      <c r="V153" s="7">
        <v>4</v>
      </c>
      <c r="W153" s="11" t="str">
        <f>C151</f>
        <v>Mazalová Veronika</v>
      </c>
      <c r="X153" s="17" t="s">
        <v>9</v>
      </c>
      <c r="Y153" s="14" t="str">
        <f>C153</f>
        <v>Švestáková Sandra</v>
      </c>
      <c r="Z153" s="42" t="s">
        <v>39</v>
      </c>
      <c r="AA153" s="39" t="s">
        <v>170</v>
      </c>
      <c r="AB153" s="39" t="s">
        <v>39</v>
      </c>
      <c r="AC153" s="39" t="s">
        <v>170</v>
      </c>
      <c r="AD153" s="46" t="s">
        <v>39</v>
      </c>
      <c r="AE153" s="25">
        <f t="shared" si="28"/>
        <v>3</v>
      </c>
      <c r="AF153" s="26" t="s">
        <v>6</v>
      </c>
      <c r="AG153" s="27">
        <f t="shared" si="29"/>
        <v>2</v>
      </c>
      <c r="AJ153" s="105">
        <f>A150</f>
        <v>61</v>
      </c>
      <c r="AK153" s="105">
        <f>A152</f>
        <v>60</v>
      </c>
    </row>
    <row r="154" spans="1:37">
      <c r="A154" s="217">
        <v>52</v>
      </c>
      <c r="B154" s="160">
        <v>3</v>
      </c>
      <c r="C154" s="38" t="str">
        <f>IF(A154&gt;0,IF(VLOOKUP(A154,seznam!$A$2:$C$129,3)&gt;0,VLOOKUP(A154,seznam!$A$2:$C$129,3),"------"),"------")</f>
        <v>Granitol Mor. Beroun</v>
      </c>
      <c r="D154" s="150">
        <f>L150</f>
        <v>1</v>
      </c>
      <c r="E154" s="150" t="str">
        <f>K150</f>
        <v>:</v>
      </c>
      <c r="F154" s="152">
        <f>J150</f>
        <v>3</v>
      </c>
      <c r="G154" s="148">
        <f>L152</f>
        <v>2</v>
      </c>
      <c r="H154" s="150" t="str">
        <f>K152</f>
        <v>:</v>
      </c>
      <c r="I154" s="152">
        <f>J152</f>
        <v>3</v>
      </c>
      <c r="J154" s="154"/>
      <c r="K154" s="155"/>
      <c r="L154" s="156"/>
      <c r="M154" s="148">
        <f>AG152</f>
        <v>0</v>
      </c>
      <c r="N154" s="150" t="str">
        <f>AF152</f>
        <v>:</v>
      </c>
      <c r="O154" s="166">
        <f>AE152</f>
        <v>0</v>
      </c>
      <c r="P154" s="168">
        <f>D154+G154+M154</f>
        <v>3</v>
      </c>
      <c r="Q154" s="150" t="s">
        <v>6</v>
      </c>
      <c r="R154" s="152">
        <f>F154+I154+O154</f>
        <v>6</v>
      </c>
      <c r="S154" s="162">
        <f>IF(D154&gt;F154,2,IF(AND(D154&lt;F154,E154=":"),1,0))+IF(G154&gt;I154,2,IF(AND(G154&lt;I154,H154=":"),1,0))+IF(M154&gt;O154,2,IF(AND(M154&lt;O154,N154=":"),1,0))</f>
        <v>2</v>
      </c>
      <c r="T154" s="164">
        <v>3</v>
      </c>
      <c r="V154" s="7">
        <v>5</v>
      </c>
      <c r="W154" s="11" t="str">
        <f>C153</f>
        <v>Švestáková Sandra</v>
      </c>
      <c r="X154" s="17" t="s">
        <v>9</v>
      </c>
      <c r="Y154" s="14" t="str">
        <f>C157</f>
        <v>------</v>
      </c>
      <c r="Z154" s="42"/>
      <c r="AA154" s="39"/>
      <c r="AB154" s="39"/>
      <c r="AC154" s="39"/>
      <c r="AD154" s="46"/>
      <c r="AE154" s="25">
        <f t="shared" si="28"/>
        <v>0</v>
      </c>
      <c r="AF154" s="26" t="s">
        <v>6</v>
      </c>
      <c r="AG154" s="27">
        <f t="shared" si="29"/>
        <v>0</v>
      </c>
      <c r="AJ154" s="105">
        <f>A152</f>
        <v>60</v>
      </c>
      <c r="AK154" s="105">
        <f>A156</f>
        <v>0</v>
      </c>
    </row>
    <row r="155" spans="1:37" ht="13.8" thickBot="1">
      <c r="A155" s="217"/>
      <c r="B155" s="161"/>
      <c r="C155" s="35" t="str">
        <f>IF(A154&gt;0,IF(VLOOKUP(A154,seznam!$A$2:$C$129,2)&gt;0,VLOOKUP(A154,seznam!$A$2:$C$129,2),"------"),"------")</f>
        <v>Glücková Romana</v>
      </c>
      <c r="D155" s="151"/>
      <c r="E155" s="151"/>
      <c r="F155" s="153"/>
      <c r="G155" s="149"/>
      <c r="H155" s="151"/>
      <c r="I155" s="153"/>
      <c r="J155" s="157"/>
      <c r="K155" s="158"/>
      <c r="L155" s="159"/>
      <c r="M155" s="149"/>
      <c r="N155" s="151"/>
      <c r="O155" s="167"/>
      <c r="P155" s="169"/>
      <c r="Q155" s="151"/>
      <c r="R155" s="153"/>
      <c r="S155" s="163"/>
      <c r="T155" s="165"/>
      <c r="V155" s="8">
        <v>6</v>
      </c>
      <c r="W155" s="12" t="str">
        <f>C155</f>
        <v>Glücková Romana</v>
      </c>
      <c r="X155" s="19" t="s">
        <v>9</v>
      </c>
      <c r="Y155" s="15" t="str">
        <f>C151</f>
        <v>Mazalová Veronika</v>
      </c>
      <c r="Z155" s="43" t="s">
        <v>39</v>
      </c>
      <c r="AA155" s="44" t="s">
        <v>170</v>
      </c>
      <c r="AB155" s="44" t="s">
        <v>170</v>
      </c>
      <c r="AC155" s="44" t="s">
        <v>170</v>
      </c>
      <c r="AD155" s="47"/>
      <c r="AE155" s="28">
        <f t="shared" si="28"/>
        <v>1</v>
      </c>
      <c r="AF155" s="29" t="s">
        <v>6</v>
      </c>
      <c r="AG155" s="30">
        <f t="shared" si="29"/>
        <v>3</v>
      </c>
      <c r="AJ155" s="105">
        <f>A154</f>
        <v>52</v>
      </c>
      <c r="AK155" s="105">
        <f>A150</f>
        <v>61</v>
      </c>
    </row>
    <row r="156" spans="1:37">
      <c r="A156" s="217"/>
      <c r="B156" s="160">
        <v>4</v>
      </c>
      <c r="C156" s="38" t="str">
        <f>IF(A156&gt;0,IF(VLOOKUP(A156,seznam!$A$2:$C$129,3)&gt;0,VLOOKUP(A156,seznam!$A$2:$C$129,3),"------"),"------")</f>
        <v>------</v>
      </c>
      <c r="D156" s="150">
        <f>O150</f>
        <v>0</v>
      </c>
      <c r="E156" s="150" t="str">
        <f>N150</f>
        <v>:</v>
      </c>
      <c r="F156" s="152">
        <f>M150</f>
        <v>0</v>
      </c>
      <c r="G156" s="148">
        <f>O152</f>
        <v>0</v>
      </c>
      <c r="H156" s="150" t="str">
        <f>N152</f>
        <v>:</v>
      </c>
      <c r="I156" s="152">
        <f>M152</f>
        <v>0</v>
      </c>
      <c r="J156" s="148">
        <f>O154</f>
        <v>0</v>
      </c>
      <c r="K156" s="150" t="str">
        <f>N154</f>
        <v>:</v>
      </c>
      <c r="L156" s="152">
        <f>M154</f>
        <v>0</v>
      </c>
      <c r="M156" s="154"/>
      <c r="N156" s="155"/>
      <c r="O156" s="176"/>
      <c r="P156" s="168">
        <f>D156+G156+J156</f>
        <v>0</v>
      </c>
      <c r="Q156" s="150" t="s">
        <v>6</v>
      </c>
      <c r="R156" s="152">
        <f>F156+I156+L156</f>
        <v>0</v>
      </c>
      <c r="S156" s="162">
        <f>IF(D156&gt;F156,2,IF(AND(D156&lt;F156,E156=":"),1,0))+IF(G156&gt;I156,2,IF(AND(G156&lt;I156,H156=":"),1,0))+IF(J156&gt;L156,2,IF(AND(J156&lt;L156,K156=":"),1,0))</f>
        <v>0</v>
      </c>
      <c r="T156" s="164"/>
    </row>
    <row r="157" spans="1:37" ht="13.8" thickBot="1">
      <c r="A157" s="218"/>
      <c r="B157" s="173"/>
      <c r="C157" s="36" t="str">
        <f>IF(A156&gt;0,IF(VLOOKUP(A156,seznam!$A$2:$C$129,2)&gt;0,VLOOKUP(A156,seznam!$A$2:$C$129,2),"------"),"------")</f>
        <v>------</v>
      </c>
      <c r="D157" s="171"/>
      <c r="E157" s="171"/>
      <c r="F157" s="172"/>
      <c r="G157" s="170"/>
      <c r="H157" s="171"/>
      <c r="I157" s="172"/>
      <c r="J157" s="170"/>
      <c r="K157" s="171"/>
      <c r="L157" s="172"/>
      <c r="M157" s="177"/>
      <c r="N157" s="178"/>
      <c r="O157" s="179"/>
      <c r="P157" s="180"/>
      <c r="Q157" s="171"/>
      <c r="R157" s="172"/>
      <c r="S157" s="174"/>
      <c r="T157" s="175"/>
    </row>
  </sheetData>
  <mergeCells count="1116">
    <mergeCell ref="AP85:BU85"/>
    <mergeCell ref="Y2:AG3"/>
    <mergeCell ref="A112:A113"/>
    <mergeCell ref="A114:A115"/>
    <mergeCell ref="A88:A89"/>
    <mergeCell ref="A90:A91"/>
    <mergeCell ref="A92:A93"/>
    <mergeCell ref="A94:A95"/>
    <mergeCell ref="A98:A99"/>
    <mergeCell ref="A100:A101"/>
    <mergeCell ref="A150:A151"/>
    <mergeCell ref="A152:A153"/>
    <mergeCell ref="A154:A155"/>
    <mergeCell ref="A156:A157"/>
    <mergeCell ref="A134:A135"/>
    <mergeCell ref="A136:A137"/>
    <mergeCell ref="A140:A141"/>
    <mergeCell ref="A142:A143"/>
    <mergeCell ref="A144:A145"/>
    <mergeCell ref="A146:A147"/>
    <mergeCell ref="A4:A5"/>
    <mergeCell ref="A6:A7"/>
    <mergeCell ref="A8:A9"/>
    <mergeCell ref="A10:A11"/>
    <mergeCell ref="A14:A15"/>
    <mergeCell ref="A16:A17"/>
    <mergeCell ref="A18:A19"/>
    <mergeCell ref="A20:A2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A24:A25"/>
    <mergeCell ref="A26:A27"/>
    <mergeCell ref="A28:A29"/>
    <mergeCell ref="A30:A31"/>
    <mergeCell ref="A34:A35"/>
    <mergeCell ref="A36:A37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Q156:Q15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" formula="1"/>
  </ignoredErrors>
  <webPublishItems count="1">
    <webPublishItem id="1958" divId="skupiny2_1958" sourceType="sheet" destinationFile="C:\Lenka\pinec\turnaje\Stranka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dimension ref="A1:G85"/>
  <sheetViews>
    <sheetView topLeftCell="A27" workbookViewId="0">
      <selection activeCell="G64" sqref="G64"/>
    </sheetView>
  </sheetViews>
  <sheetFormatPr defaultRowHeight="13.2"/>
  <cols>
    <col min="1" max="2" width="2.77734375" style="2" customWidth="1"/>
    <col min="3" max="3" width="18.77734375" style="2" customWidth="1"/>
    <col min="4" max="7" width="18.77734375" style="3" customWidth="1"/>
    <col min="9" max="9" width="16.44140625" customWidth="1"/>
  </cols>
  <sheetData>
    <row r="1" spans="1:7" ht="31.05" customHeight="1">
      <c r="A1" s="107"/>
      <c r="B1" s="206" t="s">
        <v>112</v>
      </c>
      <c r="C1" s="206"/>
      <c r="D1" s="206"/>
      <c r="E1" s="206"/>
      <c r="F1" s="206"/>
      <c r="G1" s="206"/>
    </row>
    <row r="2" spans="1:7" ht="12" customHeight="1">
      <c r="A2" s="224">
        <v>28</v>
      </c>
      <c r="B2" s="223">
        <v>1</v>
      </c>
      <c r="C2" s="74" t="str">
        <f>IF(A2&gt;0,VLOOKUP(A2,seznam!$A$2:$C$129,3),"------")</f>
        <v>TJ Sokol Čechovice</v>
      </c>
      <c r="D2" s="75"/>
      <c r="E2" s="75"/>
      <c r="F2" s="226" t="str">
        <f>skupiny!Y2</f>
        <v>MB 27.1.2024</v>
      </c>
      <c r="G2" s="227"/>
    </row>
    <row r="3" spans="1:7" ht="12" customHeight="1">
      <c r="A3" s="225"/>
      <c r="B3" s="187"/>
      <c r="C3" s="91" t="str">
        <f>IF(A2&gt;0,VLOOKUP(A2,seznam!$A$2:$C$129,2),"------")</f>
        <v>Vejmola Pavel</v>
      </c>
      <c r="D3" s="75"/>
      <c r="E3" s="75"/>
      <c r="F3" s="227"/>
      <c r="G3" s="227"/>
    </row>
    <row r="4" spans="1:7" ht="12" customHeight="1">
      <c r="A4" s="224"/>
      <c r="B4" s="222">
        <v>2</v>
      </c>
      <c r="C4" s="124" t="str">
        <f>IF(A4&gt;0,VLOOKUP(A4,seznam!$A$2:$C$129,3),"------")</f>
        <v>------</v>
      </c>
      <c r="D4" s="77" t="str">
        <f>IF('záp muži'!J2&gt;'záp muži'!L2,'záp muži'!B2,IF('záp muži'!J2&lt;'záp muži'!L2,'záp muži'!D2," "))</f>
        <v>Vejmola Pavel</v>
      </c>
      <c r="E4" s="75"/>
      <c r="F4" s="75"/>
      <c r="G4" s="75"/>
    </row>
    <row r="5" spans="1:7" ht="12" customHeight="1">
      <c r="A5" s="225"/>
      <c r="B5" s="222"/>
      <c r="C5" s="125" t="str">
        <f>IF(A4&gt;0,VLOOKUP(A4,seznam!$A$2:$C$129,2),"------")</f>
        <v>------</v>
      </c>
      <c r="D5" s="75"/>
      <c r="E5" s="78"/>
      <c r="F5" s="75"/>
      <c r="G5" s="75"/>
    </row>
    <row r="6" spans="1:7" ht="12" customHeight="1">
      <c r="A6" s="224">
        <v>6</v>
      </c>
      <c r="B6" s="222">
        <v>3</v>
      </c>
      <c r="C6" s="74" t="str">
        <f>IF(A6&gt;0,VLOOKUP(A6,seznam!$A$2:$C$129,3),"------")</f>
        <v>Vrbno pod Pradědem</v>
      </c>
      <c r="D6" s="75"/>
      <c r="E6" s="79" t="str">
        <f>IF('záp muži'!W2&gt;'záp muži'!Y2,'záp muži'!O2,IF('záp muži'!W2&lt;'záp muži'!Y2,'záp muži'!Q2," "))</f>
        <v>Vejmola Pavel</v>
      </c>
      <c r="F6" s="75"/>
      <c r="G6" s="75"/>
    </row>
    <row r="7" spans="1:7" ht="12" customHeight="1">
      <c r="A7" s="225"/>
      <c r="B7" s="222"/>
      <c r="C7" s="91" t="str">
        <f>IF(A6&gt;0,VLOOKUP(A6,seznam!$A$2:$C$129,2),"------")</f>
        <v>Slavík Petr</v>
      </c>
      <c r="D7" s="75"/>
      <c r="E7" s="78" t="str">
        <f>IF('záp muži'!W2&gt;'záp muži'!Y2,CONCATENATE('záp muži'!W2,":",'záp muži'!Y2,"   (",'záp muži'!R2,";",'záp muži'!S2,";",'záp muži'!T2,";",'záp muži'!U2,";",'záp muži'!V2,")"),IF('záp muži'!W2&lt;'záp muži'!Y2,CONCATENATE('záp muži'!Y2,":",'záp muži'!W2,"   (",IF('záp muži'!R2="0","-0",-'záp muži'!R2),";",IF('záp muži'!S2="0","-0",-'záp muži'!S2),";",IF('záp muži'!T2="0","-0",-'záp muži'!T2),";",IF('záp muži'!U2="0","-0",IF(LEN('záp muži'!U2)&gt;0,-'záp muži'!U2,'záp muži'!U2)),";",IF(LEN('záp muži'!V2)&gt;0,-'záp muži'!V2,'záp muži'!V2),")")," "))</f>
        <v>3:1   (-12;11;5;8;)</v>
      </c>
      <c r="F7" s="78"/>
      <c r="G7" s="75"/>
    </row>
    <row r="8" spans="1:7" ht="12" customHeight="1">
      <c r="A8" s="224">
        <v>17</v>
      </c>
      <c r="B8" s="222">
        <v>4</v>
      </c>
      <c r="C8" s="76" t="str">
        <f>IF(A8&gt;0,VLOOKUP(A8,seznam!$A$2:$C$129,3),"------")</f>
        <v>ZH Hnojice</v>
      </c>
      <c r="D8" s="77" t="str">
        <f>IF('záp muži'!J3&gt;'záp muži'!L3,'záp muži'!B3,IF('záp muži'!J3&lt;'záp muži'!L3,'záp muži'!D3," "))</f>
        <v>Štěpánek Václav</v>
      </c>
      <c r="E8" s="78"/>
      <c r="F8" s="78"/>
      <c r="G8" s="75"/>
    </row>
    <row r="9" spans="1:7" ht="12" customHeight="1">
      <c r="A9" s="225"/>
      <c r="B9" s="222"/>
      <c r="C9" s="92" t="str">
        <f>IF(A8&gt;0,VLOOKUP(A8,seznam!$A$2:$C$129,2),"------")</f>
        <v>Štěpánek Václav</v>
      </c>
      <c r="D9" s="75" t="str">
        <f>IF('záp muži'!J3&gt;'záp muži'!L3,CONCATENATE('záp muži'!J3,":",'záp muži'!L3,"   (",'záp muži'!E3,";",'záp muži'!F3,";",'záp muži'!G3,";",'záp muži'!H3,";",'záp muži'!I3,")"),IF('záp muži'!J3&lt;'záp muži'!L3,CONCATENATE('záp muži'!L3,":",'záp muži'!J3,"   (",IF('záp muži'!E3="0","-0",-'záp muži'!E3),";",IF('záp muži'!F3="0","-0",-'záp muži'!F3),";",IF('záp muži'!G3="0","-0",-'záp muži'!G3),";",IF('záp muži'!H3="0","-0",IF(LEN('záp muži'!H3)&gt;0,-'záp muži'!H3,'záp muži'!H3)),";",IF(LEN('záp muži'!I3)&gt;0,-'záp muži'!I3,'záp muži'!I3),")")," "))</f>
        <v>3:1   (8;8;-6;7;)</v>
      </c>
      <c r="E9" s="75"/>
      <c r="F9" s="78"/>
      <c r="G9" s="75"/>
    </row>
    <row r="10" spans="1:7" ht="12" customHeight="1">
      <c r="A10" s="224">
        <v>18</v>
      </c>
      <c r="B10" s="222">
        <v>5</v>
      </c>
      <c r="C10" s="74" t="str">
        <f>IF(A10&gt;0,VLOOKUP(A10,seznam!$A$2:$C$129,3),"------")</f>
        <v>ZH Hnojice</v>
      </c>
      <c r="D10" s="75"/>
      <c r="E10" s="75"/>
      <c r="F10" s="79" t="str">
        <f>IF('záp muži'!W11&gt;'záp muži'!Y11,'záp muži'!O11,IF('záp muži'!W11&lt;'záp muži'!Y11,'záp muži'!Q11," "))</f>
        <v>Pokorný Adam</v>
      </c>
      <c r="G10" s="75"/>
    </row>
    <row r="11" spans="1:7" ht="12" customHeight="1">
      <c r="A11" s="225"/>
      <c r="B11" s="222"/>
      <c r="C11" s="91" t="str">
        <f>IF(A10&gt;0,VLOOKUP(A10,seznam!$A$2:$C$129,2),"------")</f>
        <v>Aberl Jiří</v>
      </c>
      <c r="D11" s="75"/>
      <c r="E11" s="75"/>
      <c r="F11" s="78" t="str">
        <f>IF('záp muži'!W11&gt;'záp muži'!Y11,CONCATENATE('záp muži'!W11,":",'záp muži'!Y11,"   (",'záp muži'!R11,";",'záp muži'!S11,";",'záp muži'!T11,";",'záp muži'!U11,";",'záp muži'!V11,")"),IF('záp muži'!W11&lt;'záp muži'!Y11,CONCATENATE('záp muži'!Y11,":",'záp muži'!W11,"   (",IF('záp muži'!R11="0","-0",-'záp muži'!R11),";",IF('záp muži'!S11="0","-0",-'záp muži'!S11),";",IF('záp muži'!T11="0","-0",-'záp muži'!T11),";",IF('záp muži'!U11="0","-0",IF(LEN('záp muži'!U11)&gt;0,-'záp muži'!U11,'záp muži'!U11)),";",IF(LEN('záp muži'!V11)&gt;0,-'záp muži'!V11,'záp muži'!V11),")")," "))</f>
        <v>3:1   (7;9;-7;6;)</v>
      </c>
      <c r="G11" s="78"/>
    </row>
    <row r="12" spans="1:7" ht="12" customHeight="1">
      <c r="A12" s="224"/>
      <c r="B12" s="222">
        <v>6</v>
      </c>
      <c r="C12" s="124" t="str">
        <f>IF(A12&gt;0,VLOOKUP(A12,seznam!$A$2:$C$129,3),"------")</f>
        <v>------</v>
      </c>
      <c r="D12" s="77" t="str">
        <f>IF('záp muži'!J4&gt;'záp muži'!L4,'záp muži'!B4,IF('záp muži'!J4&lt;'záp muži'!L4,'záp muži'!D4," "))</f>
        <v>Aberl Jiří</v>
      </c>
      <c r="E12" s="75"/>
      <c r="F12" s="78"/>
      <c r="G12" s="78"/>
    </row>
    <row r="13" spans="1:7" ht="12" customHeight="1">
      <c r="A13" s="225"/>
      <c r="B13" s="222"/>
      <c r="C13" s="125" t="str">
        <f>IF(A12&gt;0,VLOOKUP(A12,seznam!$A$2:$C$129,2),"------")</f>
        <v>------</v>
      </c>
      <c r="D13" s="75"/>
      <c r="E13" s="78"/>
      <c r="F13" s="78"/>
      <c r="G13" s="78"/>
    </row>
    <row r="14" spans="1:7" ht="12" customHeight="1">
      <c r="A14" s="224"/>
      <c r="B14" s="222">
        <v>7</v>
      </c>
      <c r="C14" s="126" t="str">
        <f>IF(A14&gt;0,VLOOKUP(A14,seznam!$A$2:$C$129,3),"------")</f>
        <v>------</v>
      </c>
      <c r="D14" s="75"/>
      <c r="E14" s="79" t="str">
        <f>IF('záp muži'!W3&gt;'záp muži'!Y3,'záp muži'!O3,IF('záp muži'!W3&lt;'záp muži'!Y3,'záp muži'!Q3," "))</f>
        <v>Pokorný Adam</v>
      </c>
      <c r="F14" s="78"/>
      <c r="G14" s="78"/>
    </row>
    <row r="15" spans="1:7" ht="12" customHeight="1">
      <c r="A15" s="225"/>
      <c r="B15" s="222"/>
      <c r="C15" s="127" t="str">
        <f>IF(A14&gt;0,VLOOKUP(A14,seznam!$A$2:$C$129,2),"------")</f>
        <v>------</v>
      </c>
      <c r="D15" s="75"/>
      <c r="E15" s="78" t="str">
        <f>IF('záp muži'!W3&gt;'záp muži'!Y3,CONCATENATE('záp muži'!W3,":",'záp muži'!Y3,"   (",'záp muži'!R3,";",'záp muži'!S3,";",'záp muži'!T3,";",'záp muži'!U3,";",'záp muži'!V3,")"),IF('záp muži'!W3&lt;'záp muži'!Y3,CONCATENATE('záp muži'!Y3,":",'záp muži'!W3,"   (",IF('záp muži'!R3="0","-0",-'záp muži'!R3),";",IF('záp muži'!S3="0","-0",-'záp muži'!S3),";",IF('záp muži'!T3="0","-0",-'záp muži'!T3),";",IF('záp muži'!U3="0","-0",IF(LEN('záp muži'!U3)&gt;0,-'záp muži'!U3,'záp muži'!U3)),";",IF(LEN('záp muži'!V3)&gt;0,-'záp muži'!V3,'záp muži'!V3),")")," "))</f>
        <v>3:0   (8;6;8;;)</v>
      </c>
      <c r="F15" s="75"/>
      <c r="G15" s="78"/>
    </row>
    <row r="16" spans="1:7" ht="12" customHeight="1">
      <c r="A16" s="224">
        <v>25</v>
      </c>
      <c r="B16" s="222">
        <v>8</v>
      </c>
      <c r="C16" s="76" t="str">
        <f>IF(A16&gt;0,VLOOKUP(A16,seznam!$A$2:$C$129,3),"------")</f>
        <v>TJ Sokol Čechovice</v>
      </c>
      <c r="D16" s="77" t="str">
        <f>IF('záp muži'!J5&gt;'záp muži'!L5,'záp muži'!B5,IF('záp muži'!J5&lt;'záp muži'!L5,'záp muži'!D5," "))</f>
        <v>Pokorný Adam</v>
      </c>
      <c r="E16" s="78"/>
      <c r="F16" s="75"/>
      <c r="G16" s="78"/>
    </row>
    <row r="17" spans="1:7" ht="12" customHeight="1">
      <c r="A17" s="225"/>
      <c r="B17" s="222"/>
      <c r="C17" s="92" t="str">
        <f>IF(A16&gt;0,VLOOKUP(A16,seznam!$A$2:$C$129,2),"------")</f>
        <v>Pokorný Adam</v>
      </c>
      <c r="D17" s="75"/>
      <c r="E17" s="75"/>
      <c r="F17" s="75"/>
      <c r="G17" s="78"/>
    </row>
    <row r="18" spans="1:7" ht="12" customHeight="1">
      <c r="A18" s="224">
        <v>13</v>
      </c>
      <c r="B18" s="222">
        <v>9</v>
      </c>
      <c r="C18" s="74" t="str">
        <f>IF(A18&gt;0,VLOOKUP(A18,seznam!$A$2:$C$129,3),"------")</f>
        <v>SK Přerov</v>
      </c>
      <c r="D18" s="75"/>
      <c r="E18" s="75"/>
      <c r="F18" s="75"/>
      <c r="G18" s="232" t="str">
        <f>IF('záp muži'!W16&gt;'záp muži'!Y16,'záp muži'!O16,IF('záp muži'!W16&lt;'záp muži'!Y16,'záp muži'!Q16," "))</f>
        <v>Pokorný Adam</v>
      </c>
    </row>
    <row r="19" spans="1:7" ht="12" customHeight="1">
      <c r="A19" s="225"/>
      <c r="B19" s="222"/>
      <c r="C19" s="91" t="str">
        <f>IF(A18&gt;0,VLOOKUP(A18,seznam!$A$2:$C$129,2),"------")</f>
        <v>Doušek Tomáš</v>
      </c>
      <c r="D19" s="75"/>
      <c r="E19" s="75"/>
      <c r="F19" s="75"/>
      <c r="G19" s="80" t="str">
        <f>IF('záp muži'!W16&gt;'záp muži'!Y16,CONCATENATE('záp muži'!W16,":",'záp muži'!Y16,"   (",'záp muži'!R16,";",'záp muži'!S16,";",'záp muži'!T16,";",'záp muži'!U16,";",'záp muži'!V16,")"),IF('záp muži'!W16&lt;'záp muži'!Y16,CONCATENATE('záp muži'!Y16,":",'záp muži'!W16,"   (",IF('záp muži'!R16="0","-0",-'záp muži'!R16),";",IF('záp muži'!S16="0","-0",-'záp muži'!S16),";",IF('záp muži'!T16="0","-0",-'záp muži'!T16),";",IF('záp muži'!U16="0","-0",IF(LEN('záp muži'!U16)&gt;0,-'záp muži'!U16,'záp muži'!U16)),";",IF(LEN('záp muži'!V16)&gt;0,-'záp muži'!V16,'záp muži'!V16),")")," "))</f>
        <v>3:0   (9;8;6;;)</v>
      </c>
    </row>
    <row r="20" spans="1:7" ht="12" customHeight="1">
      <c r="A20" s="224"/>
      <c r="B20" s="222">
        <v>10</v>
      </c>
      <c r="C20" s="124" t="str">
        <f>IF(A20&gt;0,VLOOKUP(A20,seznam!$A$2:$C$129,3),"------")</f>
        <v>------</v>
      </c>
      <c r="D20" s="77" t="str">
        <f>IF('záp muži'!J6&gt;'záp muži'!L6,'záp muži'!B6,IF('záp muži'!J6&lt;'záp muži'!L6,'záp muži'!D6," "))</f>
        <v>Doušek Tomáš</v>
      </c>
      <c r="E20" s="75"/>
      <c r="F20" s="75"/>
      <c r="G20" s="81"/>
    </row>
    <row r="21" spans="1:7" ht="12" customHeight="1">
      <c r="A21" s="225"/>
      <c r="B21" s="222"/>
      <c r="C21" s="125" t="str">
        <f>IF(A20&gt;0,VLOOKUP(A20,seznam!$A$2:$C$129,2),"------")</f>
        <v>------</v>
      </c>
      <c r="D21" s="75"/>
      <c r="E21" s="78"/>
      <c r="F21" s="75"/>
      <c r="G21" s="81"/>
    </row>
    <row r="22" spans="1:7" ht="12" customHeight="1">
      <c r="A22" s="224"/>
      <c r="B22" s="222">
        <v>11</v>
      </c>
      <c r="C22" s="141" t="str">
        <f>IF(A22&gt;0,VLOOKUP(A22,seznam!$A$2:$C$129,3),"------")</f>
        <v>------</v>
      </c>
      <c r="D22" s="75"/>
      <c r="E22" s="79" t="str">
        <f>IF('záp muži'!W4&gt;'záp muži'!Y4,'záp muži'!O4,IF('záp muži'!W4&lt;'záp muži'!Y4,'záp muži'!Q4," "))</f>
        <v>Benek Jaromír ml.</v>
      </c>
      <c r="F22" s="75"/>
      <c r="G22" s="81"/>
    </row>
    <row r="23" spans="1:7" ht="12" customHeight="1">
      <c r="A23" s="225"/>
      <c r="B23" s="222"/>
      <c r="C23" s="142" t="str">
        <f>IF(A22&gt;0,VLOOKUP(A22,seznam!$A$2:$C$129,2),"------")</f>
        <v>------</v>
      </c>
      <c r="D23" s="75"/>
      <c r="E23" s="78" t="str">
        <f>IF('záp muži'!W4&gt;'záp muži'!Y4,CONCATENATE('záp muži'!W4,":",'záp muži'!Y4,"   (",'záp muži'!R4,";",'záp muži'!S4,";",'záp muži'!T4,";",'záp muži'!U4,";",'záp muži'!V4,")"),IF('záp muži'!W4&lt;'záp muži'!Y4,CONCATENATE('záp muži'!Y4,":",'záp muži'!W4,"   (",IF('záp muži'!R4="0","-0",-'záp muži'!R4),";",IF('záp muži'!S4="0","-0",-'záp muži'!S4),";",IF('záp muži'!T4="0","-0",-'záp muži'!T4),";",IF('záp muži'!U4="0","-0",IF(LEN('záp muži'!U4)&gt;0,-'záp muži'!U4,'záp muži'!U4)),";",IF(LEN('záp muži'!V4)&gt;0,-'záp muži'!V4,'záp muži'!V4),")")," "))</f>
        <v>3:1   (7;-6;9;7;)</v>
      </c>
      <c r="F23" s="78"/>
      <c r="G23" s="81"/>
    </row>
    <row r="24" spans="1:7" ht="12" customHeight="1">
      <c r="A24" s="224">
        <v>26</v>
      </c>
      <c r="B24" s="222">
        <v>12</v>
      </c>
      <c r="C24" s="76" t="str">
        <f>IF(A24&gt;0,VLOOKUP(A24,seznam!$A$2:$C$129,3),"------")</f>
        <v>TJ Sokol Čechovice</v>
      </c>
      <c r="D24" s="77" t="str">
        <f>IF('záp muži'!J7&gt;'záp muži'!L7,'záp muži'!B7,IF('záp muži'!J7&lt;'záp muži'!L7,'záp muži'!D7," "))</f>
        <v>Benek Jaromír ml.</v>
      </c>
      <c r="E24" s="78"/>
      <c r="F24" s="78"/>
      <c r="G24" s="81"/>
    </row>
    <row r="25" spans="1:7" ht="12" customHeight="1">
      <c r="A25" s="225"/>
      <c r="B25" s="222"/>
      <c r="C25" s="92" t="str">
        <f>IF(A24&gt;0,VLOOKUP(A24,seznam!$A$2:$C$129,2),"------")</f>
        <v>Benek Jaromír ml.</v>
      </c>
      <c r="D25" s="75"/>
      <c r="E25" s="75"/>
      <c r="F25" s="78"/>
      <c r="G25" s="81"/>
    </row>
    <row r="26" spans="1:7" ht="12" customHeight="1">
      <c r="A26" s="224">
        <v>27</v>
      </c>
      <c r="B26" s="222">
        <v>13</v>
      </c>
      <c r="C26" s="74" t="str">
        <f>IF(A26&gt;0,VLOOKUP(A26,seznam!$A$2:$C$129,3),"------")</f>
        <v>TJ Sokol Čechovice</v>
      </c>
      <c r="D26" s="75"/>
      <c r="E26" s="75"/>
      <c r="F26" s="233" t="str">
        <f>IF('záp muži'!W12&gt;'záp muži'!Y12,'záp muži'!O12,IF('záp muži'!W12&lt;'záp muži'!Y12,'záp muži'!Q12," "))</f>
        <v>Holubec Jiří</v>
      </c>
      <c r="G26" s="81"/>
    </row>
    <row r="27" spans="1:7" ht="12" customHeight="1">
      <c r="A27" s="225"/>
      <c r="B27" s="222"/>
      <c r="C27" s="91" t="str">
        <f>IF(A26&gt;0,VLOOKUP(A26,seznam!$A$2:$C$129,2),"------")</f>
        <v>Šteigl Šimon</v>
      </c>
      <c r="D27" s="75"/>
      <c r="E27" s="75"/>
      <c r="F27" s="78" t="str">
        <f>IF('záp muži'!W12&gt;'záp muži'!Y12,CONCATENATE('záp muži'!W12,":",'záp muži'!Y12,"   (",'záp muži'!R12,";",'záp muži'!S12,";",'záp muži'!T12,";",'záp muži'!U12,";",'záp muži'!V12,")"),IF('záp muži'!W12&lt;'záp muži'!Y12,CONCATENATE('záp muži'!Y12,":",'záp muži'!W12,"   (",IF('záp muži'!R12="0","-0",-'záp muži'!R12),";",IF('záp muži'!S12="0","-0",-'záp muži'!S12),";",IF('záp muži'!T12="0","-0",-'záp muži'!T12),";",IF('záp muži'!U12="0","-0",IF(LEN('záp muži'!U12)&gt;0,-'záp muži'!U12,'záp muži'!U12)),";",IF(LEN('záp muži'!V12)&gt;0,-'záp muži'!V12,'záp muži'!V12),")")," "))</f>
        <v>3:0   (7;3;9;;)</v>
      </c>
      <c r="G27" s="82"/>
    </row>
    <row r="28" spans="1:7" ht="12" customHeight="1">
      <c r="A28" s="224">
        <v>3</v>
      </c>
      <c r="B28" s="222">
        <v>14</v>
      </c>
      <c r="C28" s="76" t="str">
        <f>IF(A28&gt;0,VLOOKUP(A28,seznam!$A$2:$C$129,3),"------")</f>
        <v>KST Město Albrechtice</v>
      </c>
      <c r="D28" s="77" t="str">
        <f>IF('záp muži'!J8&gt;'záp muži'!L8,'záp muži'!B8,IF('záp muži'!J8&lt;'záp muži'!L8,'záp muži'!D8," "))</f>
        <v>Holubec Jiří</v>
      </c>
      <c r="E28" s="75"/>
      <c r="F28" s="78"/>
      <c r="G28" s="82"/>
    </row>
    <row r="29" spans="1:7" ht="12" customHeight="1">
      <c r="A29" s="225"/>
      <c r="B29" s="222"/>
      <c r="C29" s="92" t="str">
        <f>IF(A28&gt;0,VLOOKUP(A28,seznam!$A$2:$C$129,2),"------")</f>
        <v>Holubec Jiří</v>
      </c>
      <c r="D29" s="75" t="str">
        <f>IF('záp muži'!J8&gt;'záp muži'!L8,CONCATENATE('záp muži'!J8,":",'záp muži'!L8,"   (",'záp muži'!E8,";",'záp muži'!F8,";",'záp muži'!G8,";",'záp muži'!H8,";",'záp muži'!I8,")"),IF('záp muži'!J8&lt;'záp muži'!L8,CONCATENATE('záp muži'!L8,":",'záp muži'!J8,"   (",IF('záp muži'!E8="0","-0",-'záp muži'!E8),";",IF('záp muži'!F8="0","-0",-'záp muži'!F8),";",IF('záp muži'!G8="0","-0",-'záp muži'!G8),";",IF('záp muži'!H8="0","-0",IF(LEN('záp muži'!H8)&gt;0,-'záp muži'!H8,'záp muži'!H8)),";",IF(LEN('záp muži'!I8)&gt;0,-'záp muži'!I8,'záp muži'!I8),")")," "))</f>
        <v>3:0   (9;9;8;;)</v>
      </c>
      <c r="E29" s="78"/>
      <c r="F29" s="78"/>
      <c r="G29" s="82"/>
    </row>
    <row r="30" spans="1:7" ht="12" customHeight="1">
      <c r="A30" s="224"/>
      <c r="B30" s="222">
        <v>15</v>
      </c>
      <c r="C30" s="126" t="str">
        <f>IF(A30&gt;0,VLOOKUP(A30,seznam!$A$2:$C$129,3),"------")</f>
        <v>------</v>
      </c>
      <c r="D30" s="75"/>
      <c r="E30" s="79" t="str">
        <f>IF('záp muži'!W5&gt;'záp muži'!Y5,'záp muži'!O5,IF('záp muži'!W5&lt;'záp muži'!Y5,'záp muži'!Q5," "))</f>
        <v>Holubec Jiří</v>
      </c>
      <c r="F30" s="78"/>
      <c r="G30" s="82"/>
    </row>
    <row r="31" spans="1:7" ht="12" customHeight="1">
      <c r="A31" s="225"/>
      <c r="B31" s="222"/>
      <c r="C31" s="127" t="str">
        <f>IF(A30&gt;0,VLOOKUP(A30,seznam!$A$2:$C$129,2),"------")</f>
        <v>------</v>
      </c>
      <c r="D31" s="75"/>
      <c r="E31" s="78" t="str">
        <f>IF('záp muži'!W5&gt;'záp muži'!Y5,CONCATENATE('záp muži'!W5,":",'záp muži'!Y5,"   (",'záp muži'!R5,";",'záp muži'!S5,";",'záp muži'!T5,";",'záp muži'!U5,";",'záp muži'!V5,")"),IF('záp muži'!W5&lt;'záp muži'!Y5,CONCATENATE('záp muži'!Y5,":",'záp muži'!W5,"   (",IF('záp muži'!R5="0","-0",-'záp muži'!R5),";",IF('záp muži'!S5="0","-0",-'záp muži'!S5),";",IF('záp muži'!T5="0","-0",-'záp muži'!T5),";",IF('záp muži'!U5="0","-0",IF(LEN('záp muži'!U5)&gt;0,-'záp muži'!U5,'záp muži'!U5)),";",IF(LEN('záp muži'!V5)&gt;0,-'záp muži'!V5,'záp muži'!V5),")")," "))</f>
        <v>3:2   (-8;-8;11;9;9)</v>
      </c>
      <c r="F31" s="75"/>
      <c r="G31" s="82"/>
    </row>
    <row r="32" spans="1:7" ht="12" customHeight="1">
      <c r="A32" s="224">
        <v>14</v>
      </c>
      <c r="B32" s="222">
        <v>16</v>
      </c>
      <c r="C32" s="76" t="str">
        <f>IF(A32&gt;0,VLOOKUP(A32,seznam!$A$2:$C$129,3),"------")</f>
        <v>TJ Sokol Ondratice</v>
      </c>
      <c r="D32" s="77" t="str">
        <f>IF('záp muži'!J9&gt;'záp muži'!L9,'záp muži'!B9,IF('záp muži'!J9&lt;'záp muži'!L9,'záp muži'!D9," "))</f>
        <v>Sedláček Radek</v>
      </c>
      <c r="E32" s="78"/>
      <c r="F32" s="75"/>
      <c r="G32" s="82"/>
    </row>
    <row r="33" spans="1:7" ht="12" customHeight="1">
      <c r="A33" s="225"/>
      <c r="B33" s="222"/>
      <c r="C33" s="92" t="str">
        <f>IF(A32&gt;0,VLOOKUP(A32,seznam!$A$2:$C$129,2),"------")</f>
        <v>Sedláček Radek</v>
      </c>
      <c r="D33" s="75"/>
      <c r="E33" s="75"/>
      <c r="F33" s="75"/>
      <c r="G33" s="82"/>
    </row>
    <row r="34" spans="1:7" ht="12" customHeight="1">
      <c r="A34" s="224">
        <v>33</v>
      </c>
      <c r="B34" s="222">
        <v>17</v>
      </c>
      <c r="C34" s="74" t="str">
        <f>IF(A34&gt;0,VLOOKUP(A34,seznam!$A$2:$C$129,3),"------")</f>
        <v>Šumperk</v>
      </c>
      <c r="D34" s="75"/>
      <c r="E34" s="75"/>
      <c r="F34" s="75"/>
      <c r="G34" s="231" t="str">
        <f>IF('záp muži'!W19&gt;'záp muži'!Y19,'záp muži'!O19,IF('záp muži'!W19&lt;'záp muži'!Y19,'záp muži'!Q19," "))</f>
        <v>Opanasiuk Dmytro</v>
      </c>
    </row>
    <row r="35" spans="1:7" ht="12" customHeight="1">
      <c r="A35" s="225"/>
      <c r="B35" s="222"/>
      <c r="C35" s="91" t="str">
        <f>IF(A34&gt;0,VLOOKUP(A34,seznam!$A$2:$C$129,2),"------")</f>
        <v>Opanasiuk Dmytro</v>
      </c>
      <c r="D35" s="75"/>
      <c r="E35" s="75"/>
      <c r="F35" s="75"/>
      <c r="G35" s="82" t="str">
        <f>IF('záp muži'!W19&gt;'záp muži'!Y19,CONCATENATE('záp muži'!W19,":",'záp muži'!Y19,"   (",'záp muži'!R19,";",'záp muži'!S19,";",'záp muži'!T19,";",'záp muži'!U19,";",'záp muži'!V19,")"),IF('záp muži'!W19&lt;'záp muži'!Y19,CONCATENATE('záp muži'!Y19,":",'záp muži'!W19,"   (",IF('záp muži'!R19="0","-0",-'záp muži'!R19),";",IF('záp muži'!S19="0","-0",-'záp muži'!S19),";",IF('záp muži'!T19="0","-0",-'záp muži'!T19),";",IF('záp muži'!U19="0","-0",IF(LEN('záp muži'!U19)&gt;0,-'záp muži'!U19,'záp muži'!U19)),";",IF(LEN('záp muži'!V19)&gt;0,-'záp muži'!V19,'záp muži'!V19),")")," "))</f>
        <v>3:1   (6;6;-14;5;)</v>
      </c>
    </row>
    <row r="36" spans="1:7" ht="12" customHeight="1">
      <c r="A36" s="224"/>
      <c r="B36" s="222">
        <v>18</v>
      </c>
      <c r="C36" s="124" t="str">
        <f>IF(A36&gt;0,VLOOKUP(A36,seznam!$A$2:$C$129,3),"------")</f>
        <v>------</v>
      </c>
      <c r="D36" s="77" t="str">
        <f>IF('záp muži'!J10&gt;'záp muži'!L10,'záp muži'!B10,IF('záp muži'!J10&lt;'záp muži'!L10,'záp muži'!D10," "))</f>
        <v>Opanasiuk Dmytro</v>
      </c>
      <c r="E36" s="75"/>
      <c r="F36" s="75"/>
      <c r="G36" s="82"/>
    </row>
    <row r="37" spans="1:7" ht="12" customHeight="1">
      <c r="A37" s="225"/>
      <c r="B37" s="222"/>
      <c r="C37" s="125" t="str">
        <f>IF(A36&gt;0,VLOOKUP(A36,seznam!$A$2:$C$129,2),"------")</f>
        <v>------</v>
      </c>
      <c r="D37" s="75"/>
      <c r="E37" s="78"/>
      <c r="F37" s="75"/>
      <c r="G37" s="82"/>
    </row>
    <row r="38" spans="1:7" ht="12" customHeight="1">
      <c r="A38" s="224">
        <v>15</v>
      </c>
      <c r="B38" s="222">
        <v>19</v>
      </c>
      <c r="C38" s="74" t="str">
        <f>IF(A38&gt;0,VLOOKUP(A38,seznam!$A$2:$C$129,3),"------")</f>
        <v>TJ Sokol Ondratice</v>
      </c>
      <c r="D38" s="75"/>
      <c r="E38" s="79" t="str">
        <f>IF('záp muži'!W6&gt;'záp muži'!Y6,'záp muži'!O6,IF('záp muži'!W6&lt;'záp muži'!Y6,'záp muži'!Q6," "))</f>
        <v>Opanasiuk Dmytro</v>
      </c>
      <c r="F38" s="75"/>
      <c r="G38" s="82"/>
    </row>
    <row r="39" spans="1:7" ht="12" customHeight="1">
      <c r="A39" s="225"/>
      <c r="B39" s="222"/>
      <c r="C39" s="91" t="str">
        <f>IF(A38&gt;0,VLOOKUP(A38,seznam!$A$2:$C$129,2),"------")</f>
        <v>Janík Michal ml.</v>
      </c>
      <c r="D39" s="75"/>
      <c r="E39" s="78" t="str">
        <f>IF('záp muži'!W6&gt;'záp muži'!Y6,CONCATENATE('záp muži'!W6,":",'záp muži'!Y6,"   (",'záp muži'!R6,";",'záp muži'!S6,";",'záp muži'!T6,";",'záp muži'!U6,";",'záp muži'!V6,")"),IF('záp muži'!W6&lt;'záp muži'!Y6,CONCATENATE('záp muži'!Y6,":",'záp muži'!W6,"   (",IF('záp muži'!R6="0","-0",-'záp muži'!R6),";",IF('záp muži'!S6="0","-0",-'záp muži'!S6),";",IF('záp muži'!T6="0","-0",-'záp muži'!T6),";",IF('záp muži'!U6="0","-0",IF(LEN('záp muži'!U6)&gt;0,-'záp muži'!U6,'záp muži'!U6)),";",IF(LEN('záp muži'!V6)&gt;0,-'záp muži'!V6,'záp muži'!V6),")")," "))</f>
        <v>3:1   (3;5;-9;8;)</v>
      </c>
      <c r="F39" s="78"/>
      <c r="G39" s="82"/>
    </row>
    <row r="40" spans="1:7" ht="12" customHeight="1">
      <c r="A40" s="224">
        <v>4</v>
      </c>
      <c r="B40" s="222">
        <v>20</v>
      </c>
      <c r="C40" s="76" t="str">
        <f>IF(A40&gt;0,VLOOKUP(A40,seznam!$A$2:$C$129,3),"------")</f>
        <v>KST Město Albrechtice</v>
      </c>
      <c r="D40" s="77" t="str">
        <f>IF('záp muži'!J11&gt;'záp muži'!L11,'záp muži'!B11,IF('záp muži'!J11&lt;'záp muži'!L11,'záp muži'!D11," "))</f>
        <v>Janík Michal ml.</v>
      </c>
      <c r="E40" s="78"/>
      <c r="F40" s="78"/>
      <c r="G40" s="82"/>
    </row>
    <row r="41" spans="1:7" ht="12" customHeight="1">
      <c r="A41" s="225"/>
      <c r="B41" s="222"/>
      <c r="C41" s="92" t="str">
        <f>IF(A40&gt;0,VLOOKUP(A40,seznam!$A$2:$C$129,2),"------")</f>
        <v>Hradil Oliver</v>
      </c>
      <c r="D41" s="75" t="str">
        <f>IF('záp muži'!J11&gt;'záp muži'!L11,CONCATENATE('záp muži'!J11,":",'záp muži'!L11,"   (",'záp muži'!E11,";",'záp muži'!F11,";",'záp muži'!G11,";",'záp muži'!H11,";",'záp muži'!I11,")"),IF('záp muži'!J11&lt;'záp muži'!L11,CONCATENATE('záp muži'!L11,":",'záp muži'!J11,"   (",IF('záp muži'!E11="0","-0",-'záp muži'!E11),";",IF('záp muži'!F11="0","-0",-'záp muži'!F11),";",IF('záp muži'!G11="0","-0",-'záp muži'!G11),";",IF('záp muži'!H11="0","-0",IF(LEN('záp muži'!H11)&gt;0,-'záp muži'!H11,'záp muži'!H11)),";",IF(LEN('záp muži'!I11)&gt;0,-'záp muži'!I11,'záp muži'!I11),")")," "))</f>
        <v>3:0   (1;7;8;;)</v>
      </c>
      <c r="E41" s="75"/>
      <c r="F41" s="78"/>
      <c r="G41" s="82"/>
    </row>
    <row r="42" spans="1:7" ht="12" customHeight="1">
      <c r="A42" s="224">
        <v>12</v>
      </c>
      <c r="B42" s="222">
        <v>21</v>
      </c>
      <c r="C42" s="74" t="str">
        <f>IF(A42&gt;0,VLOOKUP(A42,seznam!$A$2:$C$129,3),"------")</f>
        <v>SK Přerov</v>
      </c>
      <c r="D42" s="75"/>
      <c r="E42" s="75"/>
      <c r="F42" s="79" t="str">
        <f>IF('záp muži'!W13&gt;'záp muži'!Y13,'záp muži'!O13,IF('záp muži'!W13&lt;'záp muži'!Y13,'záp muži'!Q13," "))</f>
        <v>Opanasiuk Dmytro</v>
      </c>
      <c r="G42" s="82"/>
    </row>
    <row r="43" spans="1:7" ht="12" customHeight="1">
      <c r="A43" s="225"/>
      <c r="B43" s="222"/>
      <c r="C43" s="91" t="str">
        <f>IF(A42&gt;0,VLOOKUP(A42,seznam!$A$2:$C$129,2),"------")</f>
        <v>Skřivánek Tomáš</v>
      </c>
      <c r="D43" s="75"/>
      <c r="E43" s="75"/>
      <c r="F43" s="78" t="str">
        <f>IF('záp muži'!W13&gt;'záp muži'!Y13,CONCATENATE('záp muži'!W13,":",'záp muži'!Y13,"   (",'záp muži'!R13,";",'záp muži'!S13,";",'záp muži'!T13,";",'záp muži'!U13,";",'záp muži'!V13,")"),IF('záp muži'!W13&lt;'záp muži'!Y13,CONCATENATE('záp muži'!Y13,":",'záp muži'!W13,"   (",IF('záp muži'!R13="0","-0",-'záp muži'!R13),";",IF('záp muži'!S13="0","-0",-'záp muži'!S13),";",IF('záp muži'!T13="0","-0",-'záp muži'!T13),";",IF('záp muži'!U13="0","-0",IF(LEN('záp muži'!U13)&gt;0,-'záp muži'!U13,'záp muži'!U13)),";",IF(LEN('záp muži'!V13)&gt;0,-'záp muži'!V13,'záp muži'!V13),")")," "))</f>
        <v>3:0   (5;9;4;;)</v>
      </c>
      <c r="G43" s="81"/>
    </row>
    <row r="44" spans="1:7" ht="12" customHeight="1">
      <c r="A44" s="224"/>
      <c r="B44" s="222">
        <v>22</v>
      </c>
      <c r="C44" s="143" t="str">
        <f>IF(A44&gt;0,VLOOKUP(A44,seznam!$A$2:$C$129,3),"------")</f>
        <v>------</v>
      </c>
      <c r="D44" s="77" t="str">
        <f>IF('záp muži'!J12&gt;'záp muži'!L12,'záp muži'!B12,IF('záp muži'!J12&lt;'záp muži'!L12,'záp muži'!D12," "))</f>
        <v>Skřivánek Tomáš</v>
      </c>
      <c r="E44" s="75"/>
      <c r="F44" s="78"/>
      <c r="G44" s="81"/>
    </row>
    <row r="45" spans="1:7" ht="12" customHeight="1">
      <c r="A45" s="225"/>
      <c r="B45" s="222"/>
      <c r="C45" s="144" t="str">
        <f>IF(A44&gt;0,VLOOKUP(A44,seznam!$A$2:$C$129,2),"------")</f>
        <v>------</v>
      </c>
      <c r="D45" s="75"/>
      <c r="E45" s="78"/>
      <c r="F45" s="78"/>
      <c r="G45" s="81"/>
    </row>
    <row r="46" spans="1:7" ht="12" customHeight="1">
      <c r="A46" s="224"/>
      <c r="B46" s="222">
        <v>23</v>
      </c>
      <c r="C46" s="126" t="str">
        <f>IF(A46&gt;0,VLOOKUP(A46,seznam!$A$2:$C$129,3),"------")</f>
        <v>------</v>
      </c>
      <c r="D46" s="75"/>
      <c r="E46" s="79" t="str">
        <f>IF('záp muži'!W7&gt;'záp muži'!Y7,'záp muži'!O7,IF('záp muži'!W7&lt;'záp muži'!Y7,'záp muži'!Q7," "))</f>
        <v>Skřivánek Tomáš</v>
      </c>
      <c r="F46" s="78"/>
      <c r="G46" s="81"/>
    </row>
    <row r="47" spans="1:7" ht="12" customHeight="1">
      <c r="A47" s="225"/>
      <c r="B47" s="222"/>
      <c r="C47" s="127" t="str">
        <f>IF(A46&gt;0,VLOOKUP(A46,seznam!$A$2:$C$129,2),"------")</f>
        <v>------</v>
      </c>
      <c r="D47" s="75"/>
      <c r="E47" s="78" t="str">
        <f>IF('záp muži'!W7&gt;'záp muži'!Y7,CONCATENATE('záp muži'!W7,":",'záp muži'!Y7,"   (",'záp muži'!R7,";",'záp muži'!S7,";",'záp muži'!T7,";",'záp muži'!U7,";",'záp muži'!V7,")"),IF('záp muži'!W7&lt;'záp muži'!Y7,CONCATENATE('záp muži'!Y7,":",'záp muži'!W7,"   (",IF('záp muži'!R7="0","-0",-'záp muži'!R7),";",IF('záp muži'!S7="0","-0",-'záp muži'!S7),";",IF('záp muži'!T7="0","-0",-'záp muži'!T7),";",IF('záp muži'!U7="0","-0",IF(LEN('záp muži'!U7)&gt;0,-'záp muži'!U7,'záp muži'!U7)),";",IF(LEN('záp muži'!V7)&gt;0,-'záp muži'!V7,'záp muži'!V7),")")," "))</f>
        <v>3:0   (5;4;7;;)</v>
      </c>
      <c r="F47" s="75"/>
      <c r="G47" s="81"/>
    </row>
    <row r="48" spans="1:7" ht="12" customHeight="1">
      <c r="A48" s="224">
        <v>30</v>
      </c>
      <c r="B48" s="222">
        <v>24</v>
      </c>
      <c r="C48" s="76" t="str">
        <f>IF(A48&gt;0,VLOOKUP(A48,seznam!$A$2:$C$129,3),"------")</f>
        <v>Šumperk</v>
      </c>
      <c r="D48" s="77" t="str">
        <f>IF('záp muži'!J13&gt;'záp muži'!L13,'záp muži'!B13,IF('záp muži'!J13&lt;'záp muži'!L13,'záp muži'!D13," "))</f>
        <v>Müller Jiří</v>
      </c>
      <c r="E48" s="78"/>
      <c r="F48" s="75"/>
      <c r="G48" s="81"/>
    </row>
    <row r="49" spans="1:7" ht="12" customHeight="1">
      <c r="A49" s="225"/>
      <c r="B49" s="222"/>
      <c r="C49" s="92" t="str">
        <f>IF(A48&gt;0,VLOOKUP(A48,seznam!$A$2:$C$129,2),"------")</f>
        <v>Müller Jiří</v>
      </c>
      <c r="D49" s="75"/>
      <c r="E49" s="75"/>
      <c r="F49" s="75"/>
      <c r="G49" s="81"/>
    </row>
    <row r="50" spans="1:7" ht="12" customHeight="1">
      <c r="A50" s="224">
        <v>24</v>
      </c>
      <c r="B50" s="222">
        <v>25</v>
      </c>
      <c r="C50" s="74" t="str">
        <f>IF(A50&gt;0,VLOOKUP(A50,seznam!$A$2:$C$129,3),"------")</f>
        <v>KST Jeseník</v>
      </c>
      <c r="D50" s="75"/>
      <c r="E50" s="75"/>
      <c r="F50" s="75"/>
      <c r="G50" s="83" t="str">
        <f>IF('záp muži'!W17&gt;'záp muži'!Y17,'záp muži'!O17,IF('záp muži'!W17&lt;'záp muži'!Y17,'záp muži'!Q17," "))</f>
        <v>Opanasiuk Dmytro</v>
      </c>
    </row>
    <row r="51" spans="1:7" ht="12" customHeight="1">
      <c r="A51" s="225"/>
      <c r="B51" s="222"/>
      <c r="C51" s="91" t="str">
        <f>IF(A50&gt;0,VLOOKUP(A50,seznam!$A$2:$C$129,2),"------")</f>
        <v>Kašník Sebastián</v>
      </c>
      <c r="D51" s="75"/>
      <c r="E51" s="75"/>
      <c r="F51" s="75"/>
      <c r="G51" s="78" t="str">
        <f>IF('záp muži'!W17&gt;'záp muži'!Y17,CONCATENATE('záp muži'!W17,":",'záp muži'!Y17,"   (",'záp muži'!R17,";",'záp muži'!S17,";",'záp muži'!T17,";",'záp muži'!U17,";",'záp muži'!V17,")"),IF('záp muži'!W17&lt;'záp muži'!Y17,CONCATENATE('záp muži'!Y17,":",'záp muži'!W17,"   (",IF('záp muži'!R17="0","-0",-'záp muži'!R17),";",IF('záp muži'!S17="0","-0",-'záp muži'!S17),";",IF('záp muži'!T17="0","-0",-'záp muži'!T17),";",IF('záp muži'!U17="0","-0",IF(LEN('záp muži'!U17)&gt;0,-'záp muži'!U17,'záp muži'!U17)),";",IF(LEN('záp muži'!V17)&gt;0,-'záp muži'!V17,'záp muži'!V17),")")," "))</f>
        <v>3:1   (7;-9;5;5;)</v>
      </c>
    </row>
    <row r="52" spans="1:7" ht="12" customHeight="1">
      <c r="A52" s="224"/>
      <c r="B52" s="222">
        <v>26</v>
      </c>
      <c r="C52" s="124" t="str">
        <f>IF(A52&gt;0,VLOOKUP(A52,seznam!$A$2:$C$129,3),"------")</f>
        <v>------</v>
      </c>
      <c r="D52" s="77" t="str">
        <f>IF('záp muži'!J14&gt;'záp muži'!L14,'záp muži'!B14,IF('záp muži'!J14&lt;'záp muži'!L14,'záp muži'!D14," "))</f>
        <v>Kašník Sebastián</v>
      </c>
      <c r="E52" s="75"/>
      <c r="F52" s="75"/>
      <c r="G52" s="78"/>
    </row>
    <row r="53" spans="1:7" ht="12" customHeight="1">
      <c r="A53" s="225"/>
      <c r="B53" s="222"/>
      <c r="C53" s="125" t="str">
        <f>IF(A52&gt;0,VLOOKUP(A52,seznam!$A$2:$C$129,2),"------")</f>
        <v>------</v>
      </c>
      <c r="D53" s="75"/>
      <c r="E53" s="78"/>
      <c r="F53" s="75"/>
      <c r="G53" s="78"/>
    </row>
    <row r="54" spans="1:7" ht="12" customHeight="1">
      <c r="A54" s="224"/>
      <c r="B54" s="222">
        <v>27</v>
      </c>
      <c r="C54" s="126" t="str">
        <f>IF(A54&gt;0,VLOOKUP(A54,seznam!$A$2:$C$129,3),"------")</f>
        <v>------</v>
      </c>
      <c r="D54" s="75"/>
      <c r="E54" s="79" t="str">
        <f>IF('záp muži'!W8&gt;'záp muži'!Y8,'záp muži'!O8,IF('záp muži'!W8&lt;'záp muži'!Y8,'záp muži'!Q8," "))</f>
        <v>Kašník Sebastián</v>
      </c>
      <c r="F54" s="75"/>
      <c r="G54" s="78"/>
    </row>
    <row r="55" spans="1:7" ht="12" customHeight="1">
      <c r="A55" s="225"/>
      <c r="B55" s="222"/>
      <c r="C55" s="127" t="str">
        <f>IF(A54&gt;0,VLOOKUP(A54,seznam!$A$2:$C$129,2),"------")</f>
        <v>------</v>
      </c>
      <c r="D55" s="75"/>
      <c r="E55" s="78" t="str">
        <f>IF('záp muži'!W8&gt;'záp muži'!Y8,CONCATENATE('záp muži'!W8,":",'záp muži'!Y8,"   (",'záp muži'!R8,";",'záp muži'!S8,";",'záp muži'!T8,";",'záp muži'!U8,";",'záp muži'!V8,")"),IF('záp muži'!W8&lt;'záp muži'!Y8,CONCATENATE('záp muži'!Y8,":",'záp muži'!W8,"   (",IF('záp muži'!R8="0","-0",-'záp muži'!R8),";",IF('záp muži'!S8="0","-0",-'záp muži'!S8),";",IF('záp muži'!T8="0","-0",-'záp muži'!T8),";",IF('záp muži'!U8="0","-0",IF(LEN('záp muži'!U8)&gt;0,-'záp muži'!U8,'záp muži'!U8)),";",IF(LEN('záp muži'!V8)&gt;0,-'záp muži'!V8,'záp muži'!V8),")")," "))</f>
        <v>3:0   (5;4;10;;)</v>
      </c>
      <c r="F55" s="78"/>
      <c r="G55" s="78"/>
    </row>
    <row r="56" spans="1:7" ht="12" customHeight="1">
      <c r="A56" s="224">
        <v>19</v>
      </c>
      <c r="B56" s="222">
        <v>28</v>
      </c>
      <c r="C56" s="76" t="str">
        <f>IF(A56&gt;0,VLOOKUP(A56,seznam!$A$2:$C$129,3),"------")</f>
        <v>ZH Hnojice</v>
      </c>
      <c r="D56" s="77" t="str">
        <f>IF('záp muži'!J15&gt;'záp muži'!L15,'záp muži'!B15,IF('záp muži'!J15&lt;'záp muži'!L15,'záp muži'!D15," "))</f>
        <v>Zuština Lukáš</v>
      </c>
      <c r="E56" s="78"/>
      <c r="F56" s="78"/>
      <c r="G56" s="78"/>
    </row>
    <row r="57" spans="1:7" ht="12" customHeight="1">
      <c r="A57" s="225"/>
      <c r="B57" s="222"/>
      <c r="C57" s="92" t="str">
        <f>IF(A56&gt;0,VLOOKUP(A56,seznam!$A$2:$C$129,2),"------")</f>
        <v>Zuština Lukáš</v>
      </c>
      <c r="D57" s="75"/>
      <c r="E57" s="75"/>
      <c r="F57" s="78"/>
      <c r="G57" s="78"/>
    </row>
    <row r="58" spans="1:7" ht="12" customHeight="1">
      <c r="A58" s="224">
        <v>31</v>
      </c>
      <c r="B58" s="222">
        <v>29</v>
      </c>
      <c r="C58" s="74" t="str">
        <f>IF(A58&gt;0,VLOOKUP(A58,seznam!$A$2:$C$129,3),"------")</f>
        <v>Šumperk</v>
      </c>
      <c r="D58" s="75"/>
      <c r="E58" s="75"/>
      <c r="F58" s="233" t="str">
        <f>IF('záp muži'!W14&gt;'záp muži'!Y14,'záp muži'!O14,IF('záp muži'!W14&lt;'záp muži'!Y14,'záp muži'!Q14," "))</f>
        <v>Kašník Sebastián</v>
      </c>
      <c r="G58" s="78"/>
    </row>
    <row r="59" spans="1:7" ht="12" customHeight="1">
      <c r="A59" s="225"/>
      <c r="B59" s="222"/>
      <c r="C59" s="91" t="str">
        <f>IF(A58&gt;0,VLOOKUP(A58,seznam!$A$2:$C$129,2),"------")</f>
        <v>Müller Lukáš</v>
      </c>
      <c r="D59" s="75"/>
      <c r="E59" s="75"/>
      <c r="F59" s="78" t="str">
        <f>IF('záp muži'!W14&gt;'záp muži'!Y14,CONCATENATE('záp muži'!W14,":",'záp muži'!Y14,"   (",'záp muži'!R14,";",'záp muži'!S14,";",'záp muži'!T14,";",'záp muži'!U14,";",'záp muži'!V14,")"),IF('záp muži'!W14&lt;'záp muži'!Y14,CONCATENATE('záp muži'!Y14,":",'záp muži'!W14,"   (",IF('záp muži'!R14="0","-0",-'záp muži'!R14),";",IF('záp muži'!S14="0","-0",-'záp muži'!S14),";",IF('záp muži'!T14="0","-0",-'záp muži'!T14),";",IF('záp muži'!U14="0","-0",IF(LEN('záp muži'!U14)&gt;0,-'záp muži'!U14,'záp muži'!U14)),";",IF(LEN('záp muži'!V14)&gt;0,-'záp muži'!V14,'záp muži'!V14),")")," "))</f>
        <v>3:1   (-7;9;7;8;)</v>
      </c>
      <c r="G59" s="75"/>
    </row>
    <row r="60" spans="1:7" ht="12" customHeight="1">
      <c r="A60" s="224">
        <v>16</v>
      </c>
      <c r="B60" s="222">
        <v>30</v>
      </c>
      <c r="C60" s="76" t="str">
        <f>IF(A60&gt;0,VLOOKUP(A60,seznam!$A$2:$C$129,3),"------")</f>
        <v>ZH Hnojice</v>
      </c>
      <c r="D60" s="77" t="str">
        <f>IF('záp muži'!J16&gt;'záp muži'!L16,'záp muži'!B16,IF('záp muži'!J16&lt;'záp muži'!L16,'záp muži'!D16," "))</f>
        <v>Šolle Radovan</v>
      </c>
      <c r="E60" s="75"/>
      <c r="F60" s="78"/>
      <c r="G60" s="75"/>
    </row>
    <row r="61" spans="1:7" ht="12" customHeight="1">
      <c r="A61" s="225"/>
      <c r="B61" s="222"/>
      <c r="C61" s="92" t="str">
        <f>IF(A60&gt;0,VLOOKUP(A60,seznam!$A$2:$C$129,2),"------")</f>
        <v>Šolle Radovan</v>
      </c>
      <c r="D61" s="75" t="str">
        <f>IF('záp muži'!J16&gt;'záp muži'!L16,CONCATENATE('záp muži'!J16,":",'záp muži'!L16,"   (",'záp muži'!E16,";",'záp muži'!F16,";",'záp muži'!G16,";",'záp muži'!H16,";",'záp muži'!I16,")"),IF('záp muži'!J16&lt;'záp muži'!L16,CONCATENATE('záp muži'!L16,":",'záp muži'!J16,"   (",IF('záp muži'!E16="0","-0",-'záp muži'!E16),";",IF('záp muži'!F16="0","-0",-'záp muži'!F16),";",IF('záp muži'!G16="0","-0",-'záp muži'!G16),";",IF('záp muži'!H16="0","-0",IF(LEN('záp muži'!H16)&gt;0,-'záp muži'!H16,'záp muži'!H16)),";",IF(LEN('záp muži'!I16)&gt;0,-'záp muži'!I16,'záp muži'!I16),")")," "))</f>
        <v>3:0   (7;7;7;;)</v>
      </c>
      <c r="E61" s="78"/>
      <c r="F61" s="78"/>
      <c r="G61" s="75"/>
    </row>
    <row r="62" spans="1:7" ht="12" customHeight="1">
      <c r="A62" s="224"/>
      <c r="B62" s="222">
        <v>31</v>
      </c>
      <c r="C62" s="126" t="str">
        <f>IF(A62&gt;0,VLOOKUP(A62,seznam!$A$2:$C$129,3),"------")</f>
        <v>------</v>
      </c>
      <c r="D62" s="75"/>
      <c r="E62" s="79" t="str">
        <f>IF('záp muži'!W9&gt;'záp muži'!Y9,'záp muži'!O9,IF('záp muži'!W9&lt;'záp muži'!Y9,'záp muži'!Q9," "))</f>
        <v>Šolle Radovan</v>
      </c>
      <c r="F62" s="78"/>
      <c r="G62" s="75"/>
    </row>
    <row r="63" spans="1:7" ht="12" customHeight="1">
      <c r="A63" s="225"/>
      <c r="B63" s="222"/>
      <c r="C63" s="127" t="str">
        <f>IF(A62&gt;0,VLOOKUP(A62,seznam!$A$2:$C$129,2),"------")</f>
        <v>------</v>
      </c>
      <c r="D63" s="75"/>
      <c r="E63" s="78" t="str">
        <f>IF('záp muži'!W9&gt;'záp muži'!Y9,CONCATENATE('záp muži'!W9,":",'záp muži'!Y9,"   (",'záp muži'!R9,";",'záp muži'!S9,";",'záp muži'!T9,";",'záp muži'!U9,";",'záp muži'!V9,")"),IF('záp muži'!W9&lt;'záp muži'!Y9,CONCATENATE('záp muži'!Y9,":",'záp muži'!W9,"   (",IF('záp muži'!R9="0","-0",-'záp muži'!R9),";",IF('záp muži'!S9="0","-0",-'záp muži'!S9),";",IF('záp muži'!T9="0","-0",-'záp muži'!T9),";",IF('záp muži'!U9="0","-0",IF(LEN('záp muži'!U9)&gt;0,-'záp muži'!U9,'záp muži'!U9)),";",IF(LEN('záp muži'!V9)&gt;0,-'záp muži'!V9,'záp muži'!V9),")")," "))</f>
        <v>3:1   (-9;4;9;9;)</v>
      </c>
      <c r="F63" s="75"/>
      <c r="G63" s="75"/>
    </row>
    <row r="64" spans="1:7" ht="12" customHeight="1">
      <c r="A64" s="224">
        <v>21</v>
      </c>
      <c r="B64" s="150">
        <v>32</v>
      </c>
      <c r="C64" s="76" t="str">
        <f>IF(A64&gt;0,VLOOKUP(A64,seznam!$A$2:$C$129,3),"------")</f>
        <v>SK Přerov</v>
      </c>
      <c r="D64" s="77" t="str">
        <f>IF('záp muži'!J17&gt;'záp muži'!L17,'záp muži'!B17,IF('záp muži'!J17&lt;'záp muži'!L17,'záp muži'!D17," "))</f>
        <v>Palásek Michal</v>
      </c>
      <c r="E64" s="78"/>
      <c r="F64" s="75"/>
      <c r="G64" s="75"/>
    </row>
    <row r="65" spans="1:7" ht="12" customHeight="1">
      <c r="A65" s="225"/>
      <c r="B65" s="187"/>
      <c r="C65" s="92" t="str">
        <f>IF(A64&gt;0,VLOOKUP(A64,seznam!$A$2:$C$129,2),"------")</f>
        <v>Palásek Michal</v>
      </c>
      <c r="D65" s="75"/>
      <c r="E65" s="75"/>
      <c r="F65" s="75"/>
      <c r="G65" s="75"/>
    </row>
    <row r="66" spans="1:7" ht="12" customHeight="1">
      <c r="A66" s="73"/>
      <c r="B66" s="73"/>
      <c r="C66" s="104"/>
      <c r="D66" s="75"/>
      <c r="E66" s="75"/>
      <c r="F66" s="75"/>
      <c r="G66" s="75"/>
    </row>
    <row r="68" spans="1:7" ht="24.6">
      <c r="C68" s="230" t="s">
        <v>225</v>
      </c>
    </row>
    <row r="70" spans="1:7">
      <c r="B70" s="2" t="s">
        <v>149</v>
      </c>
      <c r="C70" s="2" t="s">
        <v>226</v>
      </c>
      <c r="D70" s="3" t="s">
        <v>53</v>
      </c>
    </row>
    <row r="71" spans="1:7">
      <c r="B71" s="2" t="s">
        <v>130</v>
      </c>
      <c r="C71" s="2" t="s">
        <v>68</v>
      </c>
      <c r="D71" s="3" t="s">
        <v>49</v>
      </c>
    </row>
    <row r="72" spans="1:7">
      <c r="B72" s="2" t="s">
        <v>131</v>
      </c>
      <c r="C72" s="2" t="s">
        <v>72</v>
      </c>
      <c r="D72" s="3" t="s">
        <v>51</v>
      </c>
    </row>
    <row r="73" spans="1:7">
      <c r="B73" s="2" t="s">
        <v>118</v>
      </c>
      <c r="C73" s="2" t="s">
        <v>81</v>
      </c>
      <c r="D73" s="3" t="s">
        <v>53</v>
      </c>
    </row>
    <row r="74" spans="1:7">
      <c r="B74" s="2" t="s">
        <v>227</v>
      </c>
      <c r="C74" s="2" t="s">
        <v>69</v>
      </c>
      <c r="D74" s="3" t="s">
        <v>49</v>
      </c>
    </row>
    <row r="75" spans="1:7">
      <c r="B75" s="2" t="s">
        <v>133</v>
      </c>
      <c r="C75" s="2" t="s">
        <v>77</v>
      </c>
      <c r="D75" s="3" t="s">
        <v>49</v>
      </c>
    </row>
    <row r="76" spans="1:7">
      <c r="B76" s="2" t="s">
        <v>228</v>
      </c>
      <c r="C76" s="2" t="s">
        <v>229</v>
      </c>
      <c r="D76" s="3" t="s">
        <v>50</v>
      </c>
    </row>
    <row r="77" spans="1:7">
      <c r="B77" s="2" t="s">
        <v>230</v>
      </c>
      <c r="C77" s="2" t="s">
        <v>74</v>
      </c>
      <c r="D77" s="3" t="s">
        <v>51</v>
      </c>
    </row>
    <row r="78" spans="1:7">
      <c r="B78" s="2" t="s">
        <v>231</v>
      </c>
      <c r="C78" s="2" t="s">
        <v>70</v>
      </c>
      <c r="D78" s="3" t="s">
        <v>50</v>
      </c>
    </row>
    <row r="79" spans="1:7">
      <c r="B79" s="2" t="s">
        <v>141</v>
      </c>
      <c r="C79" s="2" t="s">
        <v>85</v>
      </c>
      <c r="D79" s="3" t="s">
        <v>232</v>
      </c>
    </row>
    <row r="80" spans="1:7">
      <c r="B80" s="2" t="s">
        <v>233</v>
      </c>
      <c r="C80" s="2" t="s">
        <v>73</v>
      </c>
      <c r="D80" s="3" t="s">
        <v>51</v>
      </c>
      <c r="E80" s="3" t="s">
        <v>234</v>
      </c>
    </row>
    <row r="81" spans="2:5">
      <c r="B81" s="2" t="s">
        <v>233</v>
      </c>
      <c r="C81" s="2" t="s">
        <v>75</v>
      </c>
      <c r="D81" s="3" t="s">
        <v>51</v>
      </c>
      <c r="E81" s="3" t="s">
        <v>235</v>
      </c>
    </row>
    <row r="82" spans="2:5">
      <c r="B82" s="2" t="s">
        <v>236</v>
      </c>
      <c r="C82" s="2" t="s">
        <v>82</v>
      </c>
      <c r="D82" s="3" t="s">
        <v>53</v>
      </c>
    </row>
    <row r="83" spans="2:5">
      <c r="B83" s="2" t="s">
        <v>237</v>
      </c>
      <c r="C83" s="2" t="s">
        <v>86</v>
      </c>
      <c r="D83" s="3" t="s">
        <v>232</v>
      </c>
    </row>
    <row r="84" spans="2:5">
      <c r="B84" s="2" t="s">
        <v>238</v>
      </c>
      <c r="C84" s="2" t="s">
        <v>62</v>
      </c>
      <c r="D84" s="3" t="s">
        <v>239</v>
      </c>
    </row>
    <row r="85" spans="2:5">
      <c r="B85" s="2" t="s">
        <v>240</v>
      </c>
      <c r="C85" s="2" t="s">
        <v>61</v>
      </c>
      <c r="D85" s="3" t="s">
        <v>46</v>
      </c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H12" sqref="H12"/>
    </sheetView>
  </sheetViews>
  <sheetFormatPr defaultColWidth="9.21875" defaultRowHeight="13.2"/>
  <cols>
    <col min="1" max="2" width="2.77734375" style="2" customWidth="1"/>
    <col min="3" max="3" width="18.77734375" style="2" customWidth="1"/>
    <col min="4" max="7" width="18.77734375" style="3" customWidth="1"/>
    <col min="8" max="8" width="16.44140625" customWidth="1"/>
  </cols>
  <sheetData>
    <row r="1" spans="1:7" ht="31.05" customHeight="1">
      <c r="A1" s="107"/>
      <c r="B1" s="206" t="s">
        <v>112</v>
      </c>
      <c r="C1" s="206"/>
      <c r="D1" s="206"/>
      <c r="E1" s="206"/>
      <c r="F1" s="206"/>
      <c r="G1" s="206"/>
    </row>
    <row r="2" spans="1:7" ht="12" customHeight="1">
      <c r="A2" s="224">
        <v>51</v>
      </c>
      <c r="B2" s="223">
        <v>1</v>
      </c>
      <c r="C2" s="74" t="str">
        <f>IF(A2&gt;0,VLOOKUP(A2,seznam!$A$2:$C$129,3),"------")</f>
        <v>Granitol Mor. Beroun</v>
      </c>
      <c r="D2" s="75"/>
      <c r="E2" s="75"/>
      <c r="F2" s="226" t="str">
        <f>skupiny!Y2</f>
        <v>MB 27.1.2024</v>
      </c>
      <c r="G2" s="227"/>
    </row>
    <row r="3" spans="1:7" ht="12" customHeight="1">
      <c r="A3" s="225"/>
      <c r="B3" s="187"/>
      <c r="C3" s="91" t="str">
        <f>IF(A2&gt;0,VLOOKUP(A2,seznam!$A$2:$C$129,2),"------")</f>
        <v>Glücková Lenka</v>
      </c>
      <c r="D3" s="75"/>
      <c r="E3" s="75"/>
      <c r="F3" s="227"/>
      <c r="G3" s="227"/>
    </row>
    <row r="4" spans="1:7" ht="12" customHeight="1">
      <c r="A4" s="224"/>
      <c r="B4" s="222">
        <v>2</v>
      </c>
      <c r="C4" s="124" t="str">
        <f>IF(A4&gt;0,VLOOKUP(A4,seznam!$A$2:$C$129,3),"------")</f>
        <v>------</v>
      </c>
      <c r="D4" s="77" t="str">
        <f>IF('záp ženy'!J2&gt;'záp ženy'!L2,'záp ženy'!B2,IF('záp ženy'!J2&lt;'záp ženy'!L2,'záp ženy'!D2," "))</f>
        <v>Glücková Lenka</v>
      </c>
      <c r="E4" s="75"/>
      <c r="F4" s="75"/>
      <c r="G4" s="75"/>
    </row>
    <row r="5" spans="1:7" ht="12" customHeight="1">
      <c r="A5" s="225"/>
      <c r="B5" s="222"/>
      <c r="C5" s="125" t="str">
        <f>IF(A4&gt;0,VLOOKUP(A4,seznam!$A$2:$C$129,2),"------")</f>
        <v>------</v>
      </c>
      <c r="D5" s="75"/>
      <c r="E5" s="78"/>
      <c r="F5" s="75"/>
      <c r="G5" s="75"/>
    </row>
    <row r="6" spans="1:7" ht="12" customHeight="1">
      <c r="A6" s="224"/>
      <c r="B6" s="222">
        <v>3</v>
      </c>
      <c r="C6" s="126" t="str">
        <f>IF(A6&gt;0,VLOOKUP(A6,seznam!$A$2:$C$129,3),"------")</f>
        <v>------</v>
      </c>
      <c r="D6" s="75"/>
      <c r="E6" s="79" t="str">
        <f>IF('záp ženy'!W2&gt;'záp ženy'!Y2,'záp ženy'!O2,IF('záp ženy'!W2&lt;'záp ženy'!Y2,'záp ženy'!Q2," "))</f>
        <v>Glücková Lenka</v>
      </c>
      <c r="F6" s="75"/>
      <c r="G6" s="75"/>
    </row>
    <row r="7" spans="1:7" ht="12" customHeight="1">
      <c r="A7" s="225"/>
      <c r="B7" s="222"/>
      <c r="C7" s="127" t="str">
        <f>IF(A6&gt;0,VLOOKUP(A6,seznam!$A$2:$C$129,2),"------")</f>
        <v>------</v>
      </c>
      <c r="D7" s="75"/>
      <c r="E7" s="78"/>
      <c r="F7" s="78"/>
      <c r="G7" s="75"/>
    </row>
    <row r="8" spans="1:7" ht="12" customHeight="1">
      <c r="A8" s="224"/>
      <c r="B8" s="222">
        <v>4</v>
      </c>
      <c r="C8" s="124" t="str">
        <f>IF(A8&gt;0,VLOOKUP(A8,seznam!$A$2:$C$129,3),"------")</f>
        <v>------</v>
      </c>
      <c r="D8" s="77" t="str">
        <f>IF('záp ženy'!J3&gt;'záp ženy'!L3,'záp ženy'!B3,IF('záp ženy'!J3&lt;'záp ženy'!L3,'záp ženy'!D3," "))</f>
        <v>------</v>
      </c>
      <c r="E8" s="78"/>
      <c r="F8" s="78"/>
      <c r="G8" s="75"/>
    </row>
    <row r="9" spans="1:7" ht="12" customHeight="1">
      <c r="A9" s="225"/>
      <c r="B9" s="222"/>
      <c r="C9" s="125" t="str">
        <f>IF(A8&gt;0,VLOOKUP(A8,seznam!$A$2:$C$129,2),"------")</f>
        <v>------</v>
      </c>
      <c r="D9" s="75"/>
      <c r="E9" s="75"/>
      <c r="F9" s="78"/>
      <c r="G9" s="75"/>
    </row>
    <row r="10" spans="1:7" ht="12" customHeight="1">
      <c r="A10" s="224">
        <v>58</v>
      </c>
      <c r="B10" s="222">
        <v>5</v>
      </c>
      <c r="C10" s="74" t="str">
        <f>IF(A10&gt;0,VLOOKUP(A10,seznam!$A$2:$C$129,3),"------")</f>
        <v>SK Kolšov</v>
      </c>
      <c r="D10" s="75"/>
      <c r="E10" s="75"/>
      <c r="F10" s="79" t="str">
        <f>IF('záp ženy'!W7&gt;'záp ženy'!Y7,'záp ženy'!O7,IF('záp ženy'!W7&lt;'záp ženy'!Y7,'záp ženy'!Q7," "))</f>
        <v>Glücková Lenka</v>
      </c>
      <c r="G10" s="75"/>
    </row>
    <row r="11" spans="1:7" ht="12" customHeight="1">
      <c r="A11" s="225"/>
      <c r="B11" s="222"/>
      <c r="C11" s="91" t="str">
        <f>IF(A10&gt;0,VLOOKUP(A10,seznam!$A$2:$C$129,2),"------")</f>
        <v>Solařová Květa</v>
      </c>
      <c r="D11" s="75"/>
      <c r="E11" s="75"/>
      <c r="F11" s="78" t="str">
        <f>IF('záp ženy'!W7&gt;'záp ženy'!Y7,CONCATENATE('záp ženy'!W7,":",'záp ženy'!Y7,"   (",'záp ženy'!R7,";",'záp ženy'!S7,";",'záp ženy'!T7,";",'záp ženy'!U7,";",'záp ženy'!V7,")"),IF('záp ženy'!W7&lt;'záp ženy'!Y7,CONCATENATE('záp ženy'!Y7,":",'záp ženy'!W7,"   (",IF('záp ženy'!R7="0","-0",-'záp ženy'!R7),";",IF('záp ženy'!S7="0","-0",-'záp ženy'!S7),";",IF('záp ženy'!T7="0","-0",-'záp ženy'!T7),";",IF('záp ženy'!U7="0","-0",IF(LEN('záp ženy'!U7)&gt;0,-'záp ženy'!U7,'záp ženy'!U7)),";",IF(LEN('záp ženy'!V7)&gt;0,-'záp ženy'!V7,'záp ženy'!V7),")")," "))</f>
        <v>3:0   (8;9;8;;)</v>
      </c>
      <c r="G11" s="78"/>
    </row>
    <row r="12" spans="1:7" ht="12" customHeight="1">
      <c r="A12" s="224"/>
      <c r="B12" s="222">
        <v>6</v>
      </c>
      <c r="C12" s="124" t="str">
        <f>IF(A12&gt;0,VLOOKUP(A12,seznam!$A$2:$C$129,3),"------")</f>
        <v>------</v>
      </c>
      <c r="D12" s="77" t="str">
        <f>IF('záp ženy'!J4&gt;'záp ženy'!L4,'záp ženy'!B4,IF('záp ženy'!J4&lt;'záp ženy'!L4,'záp ženy'!D4," "))</f>
        <v>Solařová Květa</v>
      </c>
      <c r="E12" s="75"/>
      <c r="F12" s="78"/>
      <c r="G12" s="78"/>
    </row>
    <row r="13" spans="1:7" ht="12" customHeight="1">
      <c r="A13" s="225"/>
      <c r="B13" s="222"/>
      <c r="C13" s="125" t="str">
        <f>IF(A12&gt;0,VLOOKUP(A12,seznam!$A$2:$C$129,2),"------")</f>
        <v>------</v>
      </c>
      <c r="D13" s="75"/>
      <c r="E13" s="78"/>
      <c r="F13" s="78"/>
      <c r="G13" s="78"/>
    </row>
    <row r="14" spans="1:7" ht="12" customHeight="1">
      <c r="A14" s="224"/>
      <c r="B14" s="222">
        <v>7</v>
      </c>
      <c r="C14" s="126" t="str">
        <f>IF(A14&gt;0,VLOOKUP(A14,seznam!$A$2:$C$129,3),"------")</f>
        <v>------</v>
      </c>
      <c r="D14" s="75"/>
      <c r="E14" s="233" t="str">
        <f>IF('záp ženy'!W3&gt;'záp ženy'!Y3,'záp ženy'!O3,IF('záp ženy'!W3&lt;'záp ženy'!Y3,'záp ženy'!Q3," "))</f>
        <v>Mazalová Veronika</v>
      </c>
      <c r="F14" s="78"/>
      <c r="G14" s="78"/>
    </row>
    <row r="15" spans="1:7" ht="12" customHeight="1">
      <c r="A15" s="225"/>
      <c r="B15" s="222"/>
      <c r="C15" s="127" t="str">
        <f>IF(A14&gt;0,VLOOKUP(A14,seznam!$A$2:$C$129,2),"------")</f>
        <v>------</v>
      </c>
      <c r="D15" s="75"/>
      <c r="E15" s="78" t="str">
        <f>IF('záp ženy'!W3&gt;'záp ženy'!Y3,CONCATENATE('záp ženy'!W3,":",'záp ženy'!Y3,"   (",'záp ženy'!R3,";",'záp ženy'!S3,";",'záp ženy'!T3,";",'záp ženy'!U3,";",'záp ženy'!V3,")"),IF('záp ženy'!W3&lt;'záp ženy'!Y3,CONCATENATE('záp ženy'!Y3,":",'záp ženy'!W3,"   (",IF('záp ženy'!R3="0","-0",-'záp ženy'!R3),";",IF('záp ženy'!S3="0","-0",-'záp ženy'!S3),";",IF('záp ženy'!T3="0","-0",-'záp ženy'!T3),";",IF('záp ženy'!U3="0","-0",IF(LEN('záp ženy'!U3)&gt;0,-'záp ženy'!U3,'záp ženy'!U3)),";",IF(LEN('záp ženy'!V3)&gt;0,-'záp ženy'!V3,'záp ženy'!V3),")")," "))</f>
        <v>3:0   (6;10;7;;)</v>
      </c>
      <c r="F15" s="75"/>
      <c r="G15" s="78"/>
    </row>
    <row r="16" spans="1:7" ht="12" customHeight="1">
      <c r="A16" s="224">
        <v>61</v>
      </c>
      <c r="B16" s="222">
        <v>8</v>
      </c>
      <c r="C16" s="76" t="str">
        <f>IF(A16&gt;0,VLOOKUP(A16,seznam!$A$2:$C$129,3),"------")</f>
        <v>TJ Olympia Bruntál</v>
      </c>
      <c r="D16" s="77" t="str">
        <f>IF('záp ženy'!J5&gt;'záp ženy'!L5,'záp ženy'!B5,IF('záp ženy'!J5&lt;'záp ženy'!L5,'záp ženy'!D5," "))</f>
        <v>Mazalová Veronika</v>
      </c>
      <c r="E16" s="78"/>
      <c r="F16" s="75"/>
      <c r="G16" s="78"/>
    </row>
    <row r="17" spans="1:7" ht="12" customHeight="1">
      <c r="A17" s="225"/>
      <c r="B17" s="222"/>
      <c r="C17" s="92" t="str">
        <f>IF(A16&gt;0,VLOOKUP(A16,seznam!$A$2:$C$129,2),"------")</f>
        <v>Mazalová Veronika</v>
      </c>
      <c r="D17" s="75"/>
      <c r="E17" s="75"/>
      <c r="F17" s="75"/>
      <c r="G17" s="78"/>
    </row>
    <row r="18" spans="1:7" ht="12" customHeight="1">
      <c r="A18" s="224">
        <v>60</v>
      </c>
      <c r="B18" s="222">
        <v>9</v>
      </c>
      <c r="C18" s="74" t="str">
        <f>IF(A18&gt;0,VLOOKUP(A18,seznam!$A$2:$C$129,3),"------")</f>
        <v>SK Kolšov</v>
      </c>
      <c r="D18" s="75"/>
      <c r="E18" s="75"/>
      <c r="F18" s="75"/>
      <c r="G18" s="238" t="str">
        <f>IF('záp ženy'!W10&gt;'záp ženy'!Y10,'záp ženy'!O10,IF('záp ženy'!W10&lt;'záp ženy'!Y10,'záp ženy'!Q10," "))</f>
        <v>Glücková Lenka</v>
      </c>
    </row>
    <row r="19" spans="1:7" ht="12" customHeight="1">
      <c r="A19" s="225"/>
      <c r="B19" s="222"/>
      <c r="C19" s="91" t="str">
        <f>IF(A18&gt;0,VLOOKUP(A18,seznam!$A$2:$C$129,2),"------")</f>
        <v>Švestáková Sandra</v>
      </c>
      <c r="D19" s="75"/>
      <c r="E19" s="75"/>
      <c r="F19" s="82"/>
      <c r="G19" s="1" t="s">
        <v>242</v>
      </c>
    </row>
    <row r="20" spans="1:7" ht="12" customHeight="1">
      <c r="A20" s="224"/>
      <c r="B20" s="222">
        <v>10</v>
      </c>
      <c r="C20" s="124" t="str">
        <f>IF(A20&gt;0,VLOOKUP(A20,seznam!$A$2:$C$129,3),"------")</f>
        <v>------</v>
      </c>
      <c r="D20" s="77" t="str">
        <f>IF('záp ženy'!J6&gt;'záp ženy'!L6,'záp ženy'!B6,IF('záp ženy'!J6&lt;'záp ženy'!L6,'záp ženy'!D6," "))</f>
        <v>Švestáková Sandra</v>
      </c>
      <c r="E20" s="75"/>
      <c r="F20" s="82"/>
      <c r="G20"/>
    </row>
    <row r="21" spans="1:7" ht="12" customHeight="1">
      <c r="A21" s="225"/>
      <c r="B21" s="222"/>
      <c r="C21" s="125" t="str">
        <f>IF(A20&gt;0,VLOOKUP(A20,seznam!$A$2:$C$129,2),"------")</f>
        <v>------</v>
      </c>
      <c r="D21" s="75"/>
      <c r="E21" s="78"/>
      <c r="F21" s="82"/>
      <c r="G21"/>
    </row>
    <row r="22" spans="1:7" ht="12" customHeight="1">
      <c r="A22" s="224"/>
      <c r="B22" s="222">
        <v>11</v>
      </c>
      <c r="C22" s="126" t="str">
        <f>IF(A22&gt;0,VLOOKUP(A22,seznam!$A$2:$C$129,3),"------")</f>
        <v>------</v>
      </c>
      <c r="D22" s="75"/>
      <c r="E22" s="79" t="str">
        <f>IF('záp ženy'!W4&gt;'záp ženy'!Y4,'záp ženy'!O4,IF('záp ženy'!W4&lt;'záp ženy'!Y4,'záp ženy'!Q4," "))</f>
        <v>Švestáková Sandra</v>
      </c>
      <c r="F22" s="82"/>
      <c r="G22"/>
    </row>
    <row r="23" spans="1:7" ht="12" customHeight="1">
      <c r="A23" s="225"/>
      <c r="B23" s="222"/>
      <c r="C23" s="127" t="str">
        <f>IF(A22&gt;0,VLOOKUP(A22,seznam!$A$2:$C$129,2),"------")</f>
        <v>------</v>
      </c>
      <c r="D23" s="75"/>
      <c r="E23" s="78" t="str">
        <f>IF('záp ženy'!W4&gt;'záp ženy'!Y4,CONCATENATE('záp ženy'!W4,":",'záp ženy'!Y4,"   (",'záp ženy'!R4,";",'záp ženy'!S4,";",'záp ženy'!T4,";",'záp ženy'!U4,";",'záp ženy'!V4,")"),IF('záp ženy'!W4&lt;'záp ženy'!Y4,CONCATENATE('záp ženy'!Y4,":",'záp ženy'!W4,"   (",IF('záp ženy'!R4="0","-0",-'záp ženy'!R4),";",IF('záp ženy'!S4="0","-0",-'záp ženy'!S4),";",IF('záp ženy'!T4="0","-0",-'záp ženy'!T4),";",IF('záp ženy'!U4="0","-0",IF(LEN('záp ženy'!U4)&gt;0,-'záp ženy'!U4,'záp ženy'!U4)),";",IF(LEN('záp ženy'!V4)&gt;0,-'záp ženy'!V4,'záp ženy'!V4),")")," "))</f>
        <v>3:0   (5;9;4;;)</v>
      </c>
      <c r="F23" s="81"/>
      <c r="G23"/>
    </row>
    <row r="24" spans="1:7" ht="12" customHeight="1">
      <c r="A24" s="224">
        <v>59</v>
      </c>
      <c r="B24" s="222">
        <v>12</v>
      </c>
      <c r="C24" s="76" t="str">
        <f>IF(A24&gt;0,VLOOKUP(A24,seznam!$A$2:$C$129,3),"------")</f>
        <v>SK Kolšov</v>
      </c>
      <c r="D24" s="77" t="str">
        <f>IF('záp ženy'!J7&gt;'záp ženy'!L7,'záp ženy'!B7,IF('záp ženy'!J7&lt;'záp ženy'!L7,'záp ženy'!D7," "))</f>
        <v>Zittová Radomíra</v>
      </c>
      <c r="E24" s="78"/>
      <c r="F24" s="81"/>
      <c r="G24"/>
    </row>
    <row r="25" spans="1:7" ht="12" customHeight="1">
      <c r="A25" s="225"/>
      <c r="B25" s="222"/>
      <c r="C25" s="92" t="str">
        <f>IF(A24&gt;0,VLOOKUP(A24,seznam!$A$2:$C$129,2),"------")</f>
        <v>Zittová Radomíra</v>
      </c>
      <c r="D25" s="75"/>
      <c r="E25" s="75"/>
      <c r="F25" s="81"/>
      <c r="G25"/>
    </row>
    <row r="26" spans="1:7" ht="12" customHeight="1">
      <c r="A26" s="224"/>
      <c r="B26" s="222">
        <v>13</v>
      </c>
      <c r="C26" s="126" t="str">
        <f>IF(A26&gt;0,VLOOKUP(A26,seznam!$A$2:$C$129,3),"------")</f>
        <v>------</v>
      </c>
      <c r="D26" s="75"/>
      <c r="E26" s="75"/>
      <c r="F26" s="235" t="str">
        <f>IF('záp ženy'!W8&gt;'záp ženy'!Y8,'záp ženy'!O8,IF('záp ženy'!W8&lt;'záp ženy'!Y8,'záp ženy'!Q8," "))</f>
        <v>Švestáková Sandra</v>
      </c>
      <c r="G26"/>
    </row>
    <row r="27" spans="1:7" ht="12" customHeight="1">
      <c r="A27" s="225"/>
      <c r="B27" s="222"/>
      <c r="C27" s="127" t="str">
        <f>IF(A26&gt;0,VLOOKUP(A26,seznam!$A$2:$C$129,2),"------")</f>
        <v>------</v>
      </c>
      <c r="D27" s="75"/>
      <c r="E27" s="75"/>
      <c r="F27" s="78" t="str">
        <f>IF('záp ženy'!W8&gt;'záp ženy'!Y8,CONCATENATE('záp ženy'!W8,":",'záp ženy'!Y8,"   (",'záp ženy'!R8,";",'záp ženy'!S8,";",'záp ženy'!T8,";",'záp ženy'!U8,";",'záp ženy'!V8,")"),IF('záp ženy'!W8&lt;'záp ženy'!Y8,CONCATENATE('záp ženy'!Y8,":",'záp ženy'!W8,"   (",IF('záp ženy'!R8="0","-0",-'záp ženy'!R8),";",IF('záp ženy'!S8="0","-0",-'záp ženy'!S8),";",IF('záp ženy'!T8="0","-0",-'záp ženy'!T8),";",IF('záp ženy'!U8="0","-0",IF(LEN('záp ženy'!U8)&gt;0,-'záp ženy'!U8,'záp ženy'!U8)),";",IF(LEN('záp ženy'!V8)&gt;0,-'záp ženy'!V8,'záp ženy'!V8),")")," "))</f>
        <v>3:1   (3;5;-6;7;)</v>
      </c>
      <c r="G27"/>
    </row>
    <row r="28" spans="1:7" ht="12" customHeight="1">
      <c r="A28" s="224"/>
      <c r="B28" s="222">
        <v>14</v>
      </c>
      <c r="C28" s="124" t="str">
        <f>IF(A28&gt;0,VLOOKUP(A28,seznam!$A$2:$C$129,3),"------")</f>
        <v>------</v>
      </c>
      <c r="D28" s="77" t="str">
        <f>IF('záp ženy'!J8&gt;'záp ženy'!L8,'záp ženy'!B8,IF('záp ženy'!J8&lt;'záp ženy'!L8,'záp ženy'!D8," "))</f>
        <v>------</v>
      </c>
      <c r="E28" s="75"/>
      <c r="F28" s="78"/>
      <c r="G28"/>
    </row>
    <row r="29" spans="1:7" ht="12" customHeight="1">
      <c r="A29" s="225"/>
      <c r="B29" s="222"/>
      <c r="C29" s="125" t="str">
        <f>IF(A28&gt;0,VLOOKUP(A28,seznam!$A$2:$C$129,2),"------")</f>
        <v>------</v>
      </c>
      <c r="D29" s="75"/>
      <c r="E29" s="78"/>
      <c r="F29" s="78"/>
      <c r="G29"/>
    </row>
    <row r="30" spans="1:7" ht="12" customHeight="1">
      <c r="A30" s="224"/>
      <c r="B30" s="222">
        <v>15</v>
      </c>
      <c r="C30" s="126" t="str">
        <f>IF(A30&gt;0,VLOOKUP(A30,seznam!$A$2:$C$129,3),"------")</f>
        <v>------</v>
      </c>
      <c r="D30" s="75"/>
      <c r="E30" s="233" t="str">
        <f>IF('záp ženy'!W5&gt;'záp ženy'!Y5,'záp ženy'!O5,IF('záp ženy'!W5&lt;'záp ženy'!Y5,'záp ženy'!Q5," "))</f>
        <v>Skokanová Lenka</v>
      </c>
      <c r="F30" s="78"/>
      <c r="G30"/>
    </row>
    <row r="31" spans="1:7" ht="12" customHeight="1">
      <c r="A31" s="225"/>
      <c r="B31" s="222"/>
      <c r="C31" s="127" t="str">
        <f>IF(A30&gt;0,VLOOKUP(A30,seznam!$A$2:$C$129,2),"------")</f>
        <v>------</v>
      </c>
      <c r="D31" s="75"/>
      <c r="E31" s="78"/>
      <c r="F31" s="75"/>
      <c r="G31"/>
    </row>
    <row r="32" spans="1:7" ht="12" customHeight="1">
      <c r="A32" s="224">
        <v>54</v>
      </c>
      <c r="B32" s="222">
        <v>16</v>
      </c>
      <c r="C32" s="76" t="str">
        <f>IF(A32&gt;0,VLOOKUP(A32,seznam!$A$2:$C$129,3),"------")</f>
        <v>Šumperk</v>
      </c>
      <c r="D32" s="77" t="str">
        <f>IF('záp ženy'!J9&gt;'záp ženy'!L9,'záp ženy'!B9,IF('záp ženy'!J9&lt;'záp ženy'!L9,'záp ženy'!D9," "))</f>
        <v>Skokanová Lenka</v>
      </c>
      <c r="E32" s="78"/>
      <c r="F32" s="75"/>
      <c r="G32"/>
    </row>
    <row r="33" spans="1:7" ht="12" customHeight="1">
      <c r="A33" s="225"/>
      <c r="B33" s="222"/>
      <c r="C33" s="92" t="str">
        <f>IF(A32&gt;0,VLOOKUP(A32,seznam!$A$2:$C$129,2),"------")</f>
        <v>Skokanová Lenka</v>
      </c>
      <c r="D33" s="75"/>
      <c r="E33" s="75"/>
      <c r="F33" s="75"/>
      <c r="G33"/>
    </row>
  </sheetData>
  <mergeCells count="34"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95"/>
  <sheetViews>
    <sheetView topLeftCell="A19" workbookViewId="0">
      <selection activeCell="G34" sqref="G34"/>
    </sheetView>
  </sheetViews>
  <sheetFormatPr defaultRowHeight="13.2"/>
  <cols>
    <col min="1" max="1" width="3.109375" style="2" customWidth="1"/>
    <col min="2" max="2" width="2.77734375" style="2" customWidth="1"/>
    <col min="3" max="3" width="18.77734375" style="2" customWidth="1"/>
    <col min="4" max="7" width="18.77734375" style="3" customWidth="1"/>
    <col min="9" max="9" width="16.44140625" customWidth="1"/>
  </cols>
  <sheetData>
    <row r="1" spans="1:7" ht="33" customHeight="1">
      <c r="A1" s="90"/>
      <c r="B1" s="206" t="s">
        <v>112</v>
      </c>
      <c r="C1" s="206"/>
      <c r="D1" s="206"/>
      <c r="E1" s="206"/>
      <c r="F1" s="206"/>
      <c r="G1" s="206"/>
    </row>
    <row r="2" spans="1:7" ht="12" customHeight="1">
      <c r="A2" s="224">
        <v>101</v>
      </c>
      <c r="B2" s="223">
        <v>1</v>
      </c>
      <c r="C2" s="74" t="str">
        <f>IF(A2&gt;0,VLOOKUP(A2,seznam!$A$2:$C$129,3),"------")</f>
        <v>Šumperk</v>
      </c>
      <c r="D2" s="75"/>
      <c r="E2" s="75"/>
      <c r="F2" s="226" t="str">
        <f>skupiny!Y2</f>
        <v>MB 27.1.2024</v>
      </c>
      <c r="G2" s="227"/>
    </row>
    <row r="3" spans="1:7" ht="12" customHeight="1">
      <c r="A3" s="225"/>
      <c r="B3" s="187"/>
      <c r="C3" s="91" t="str">
        <f>IF(A2&gt;0,VLOOKUP(A2,seznam!$A$2:$C$129,2),"------")</f>
        <v>Müller - Müller</v>
      </c>
      <c r="D3" s="75"/>
      <c r="E3" s="75"/>
      <c r="F3" s="227"/>
      <c r="G3" s="227"/>
    </row>
    <row r="4" spans="1:7" ht="12" customHeight="1">
      <c r="A4" s="224"/>
      <c r="B4" s="222">
        <v>2</v>
      </c>
      <c r="C4" s="124" t="str">
        <f>IF(A4&gt;0,VLOOKUP(A4,seznam!$A$2:$C$129,3),"------")</f>
        <v>------</v>
      </c>
      <c r="D4" s="77" t="str">
        <f>IF('záp čtyřhra mužů'!J2&gt;'záp čtyřhra mužů'!L2,'záp čtyřhra mužů'!B2,IF('záp čtyřhra mužů'!J2&lt;'záp čtyřhra mužů'!L2,'záp čtyřhra mužů'!D2," "))</f>
        <v>Müller - Müller</v>
      </c>
      <c r="E4" s="75"/>
      <c r="F4" s="75"/>
      <c r="G4" s="75"/>
    </row>
    <row r="5" spans="1:7" ht="12" customHeight="1">
      <c r="A5" s="225"/>
      <c r="B5" s="222"/>
      <c r="C5" s="125" t="str">
        <f>IF(A4&gt;0,VLOOKUP(A4,seznam!$A$2:$C$129,2),"------")</f>
        <v>------</v>
      </c>
      <c r="D5" s="75"/>
      <c r="E5" s="78"/>
      <c r="F5" s="75"/>
      <c r="G5" s="75"/>
    </row>
    <row r="6" spans="1:7" ht="12" customHeight="1">
      <c r="A6" s="224">
        <v>113</v>
      </c>
      <c r="B6" s="222">
        <v>3</v>
      </c>
      <c r="C6" s="74" t="str">
        <f>IF(A6&gt;0,VLOOKUP(A6,seznam!$A$2:$C$129,3),"------")</f>
        <v>Hnojice</v>
      </c>
      <c r="D6" s="75"/>
      <c r="E6" s="79" t="str">
        <f>IF('záp čtyřhra mužů'!W2&gt;'záp čtyřhra mužů'!Y2,'záp čtyřhra mužů'!O2,IF('záp čtyřhra mužů'!W2&lt;'záp čtyřhra mužů'!Y2,'záp čtyřhra mužů'!Q2," "))</f>
        <v>Aberl - Štěpánek</v>
      </c>
      <c r="F6" s="75"/>
      <c r="G6" s="75"/>
    </row>
    <row r="7" spans="1:7" ht="12" customHeight="1">
      <c r="A7" s="225"/>
      <c r="B7" s="222"/>
      <c r="C7" s="91" t="str">
        <f>IF(A6&gt;0,VLOOKUP(A6,seznam!$A$2:$C$129,2),"------")</f>
        <v>Aberl - Štěpánek</v>
      </c>
      <c r="D7" s="75"/>
      <c r="E7" s="78" t="str">
        <f>IF('záp čtyřhra mužů'!W2&gt;'záp čtyřhra mužů'!Y2,CONCATENATE('záp čtyřhra mužů'!W2,":",'záp čtyřhra mužů'!Y2,"   (",'záp čtyřhra mužů'!R2,";",'záp čtyřhra mužů'!S2,";",'záp čtyřhra mužů'!T2,";",'záp čtyřhra mužů'!U2,";",'záp čtyřhra mužů'!V2,")"),IF('záp čtyřhra mužů'!W2&lt;'záp čtyřhra mužů'!Y2,CONCATENATE('záp čtyřhra mužů'!Y2,":",'záp čtyřhra mužů'!W2,"   (",IF('záp čtyřhra mužů'!R2="0","-0",-'záp čtyřhra mužů'!R2),";",IF('záp čtyřhra mužů'!S2="0","-0",-'záp čtyřhra mužů'!S2),";",IF('záp čtyřhra mužů'!T2="0","-0",-'záp čtyřhra mužů'!T2),";",IF('záp čtyřhra mužů'!U2="0","-0",IF(LEN('záp čtyřhra mužů'!U2)&gt;0,-'záp čtyřhra mužů'!U2,'záp čtyřhra mužů'!U2)),";",IF(LEN('záp čtyřhra mužů'!V2)&gt;0,-'záp čtyřhra mužů'!V2,'záp čtyřhra mužů'!V2),")")," "))</f>
        <v>3:1   (-8;7;7;11;)</v>
      </c>
      <c r="F7" s="78"/>
      <c r="G7" s="75"/>
    </row>
    <row r="8" spans="1:7" ht="12" customHeight="1">
      <c r="A8" s="224">
        <v>109</v>
      </c>
      <c r="B8" s="222">
        <v>4</v>
      </c>
      <c r="C8" s="76" t="str">
        <f>IF(A8&gt;0,VLOOKUP(A8,seznam!$A$2:$C$129,3),"------")</f>
        <v>Přerov/Vrbno</v>
      </c>
      <c r="D8" s="77" t="str">
        <f>IF('záp čtyřhra mužů'!J3&gt;'záp čtyřhra mužů'!L3,'záp čtyřhra mužů'!B3,IF('záp čtyřhra mužů'!J3&lt;'záp čtyřhra mužů'!L3,'záp čtyřhra mužů'!D3," "))</f>
        <v>Aberl - Štěpánek</v>
      </c>
      <c r="E8" s="78"/>
      <c r="F8" s="78"/>
      <c r="G8" s="75"/>
    </row>
    <row r="9" spans="1:7" ht="12" customHeight="1">
      <c r="A9" s="225"/>
      <c r="B9" s="222"/>
      <c r="C9" s="92" t="str">
        <f>IF(A8&gt;0,VLOOKUP(A8,seznam!$A$2:$C$129,2),"------")</f>
        <v>Severa - Slavík</v>
      </c>
      <c r="D9" s="75" t="str">
        <f>IF('záp čtyřhra mužů'!J3&gt;'záp čtyřhra mužů'!L3,CONCATENATE('záp čtyřhra mužů'!J3,":",'záp čtyřhra mužů'!L3,"   (",'záp čtyřhra mužů'!E3,";",'záp čtyřhra mužů'!F3,";",'záp čtyřhra mužů'!G3,";",'záp čtyřhra mužů'!H3,";",'záp čtyřhra mužů'!I3,")"),IF('záp čtyřhra mužů'!J3&lt;'záp čtyřhra mužů'!L3,CONCATENATE('záp čtyřhra mužů'!L3,":",'záp čtyřhra mužů'!J3,"   (",IF('záp čtyřhra mužů'!E3="0","-0",-'záp čtyřhra mužů'!E3),";",IF('záp čtyřhra mužů'!F3="0","-0",-'záp čtyřhra mužů'!F3),";",IF('záp čtyřhra mužů'!G3="0","-0",-'záp čtyřhra mužů'!G3),";",IF('záp čtyřhra mužů'!H3="0","-0",IF(LEN('záp čtyřhra mužů'!H3)&gt;0,-'záp čtyřhra mužů'!H3,'záp čtyřhra mužů'!H3)),";",IF(LEN('záp čtyřhra mužů'!I3)&gt;0,-'záp čtyřhra mužů'!I3,'záp čtyřhra mužů'!I3),")")," "))</f>
        <v>3:2   (9;9;-14;-7;2)</v>
      </c>
      <c r="E9" s="75"/>
      <c r="F9" s="78"/>
      <c r="G9" s="75"/>
    </row>
    <row r="10" spans="1:7" ht="12" customHeight="1">
      <c r="A10" s="224">
        <v>111</v>
      </c>
      <c r="B10" s="222">
        <v>5</v>
      </c>
      <c r="C10" s="74" t="str">
        <f>IF(A10&gt;0,VLOOKUP(A10,seznam!$A$2:$C$129,3),"------")</f>
        <v>Kolšov</v>
      </c>
      <c r="D10" s="75"/>
      <c r="E10" s="75"/>
      <c r="F10" s="233" t="str">
        <f>IF('záp čtyřhra mužů'!W11&gt;'záp čtyřhra mužů'!Y11,'záp čtyřhra mužů'!O11,IF('záp čtyřhra mužů'!W11&lt;'záp čtyřhra mužů'!Y11,'záp čtyřhra mužů'!Q11," "))</f>
        <v>Aberl - Štěpánek</v>
      </c>
      <c r="G10" s="75"/>
    </row>
    <row r="11" spans="1:7" ht="12" customHeight="1">
      <c r="A11" s="225"/>
      <c r="B11" s="222"/>
      <c r="C11" s="91" t="str">
        <f>IF(A10&gt;0,VLOOKUP(A10,seznam!$A$2:$C$129,2),"------")</f>
        <v>Dražný - Balšánek</v>
      </c>
      <c r="D11" s="75"/>
      <c r="E11" s="75"/>
      <c r="F11" s="78" t="str">
        <f>IF('záp čtyřhra mužů'!W11&gt;'záp čtyřhra mužů'!Y11,CONCATENATE('záp čtyřhra mužů'!W11,":",'záp čtyřhra mužů'!Y11,"   (",'záp čtyřhra mužů'!R11,";",'záp čtyřhra mužů'!S11,";",'záp čtyřhra mužů'!T11,";",'záp čtyřhra mužů'!U11,";",'záp čtyřhra mužů'!V11,")"),IF('záp čtyřhra mužů'!W11&lt;'záp čtyřhra mužů'!Y11,CONCATENATE('záp čtyřhra mužů'!Y11,":",'záp čtyřhra mužů'!W11,"   (",IF('záp čtyřhra mužů'!R11="0","-0",-'záp čtyřhra mužů'!R11),";",IF('záp čtyřhra mužů'!S11="0","-0",-'záp čtyřhra mužů'!S11),";",IF('záp čtyřhra mužů'!T11="0","-0",-'záp čtyřhra mužů'!T11),";",IF('záp čtyřhra mužů'!U11="0","-0",IF(LEN('záp čtyřhra mužů'!U11)&gt;0,-'záp čtyřhra mužů'!U11,'záp čtyřhra mužů'!U11)),";",IF(LEN('záp čtyřhra mužů'!V11)&gt;0,-'záp čtyřhra mužů'!V11,'záp čtyřhra mužů'!V11),")")," "))</f>
        <v>3:0   (6;8;10;;)</v>
      </c>
      <c r="G11" s="78"/>
    </row>
    <row r="12" spans="1:7" ht="12" customHeight="1">
      <c r="A12" s="224"/>
      <c r="B12" s="222">
        <v>6</v>
      </c>
      <c r="C12" s="124" t="str">
        <f>IF(A12&gt;0,VLOOKUP(A12,seznam!$A$2:$C$129,3),"------")</f>
        <v>------</v>
      </c>
      <c r="D12" s="77" t="str">
        <f>IF('záp čtyřhra mužů'!J4&gt;'záp čtyřhra mužů'!L4,'záp čtyřhra mužů'!B4,IF('záp čtyřhra mužů'!J4&lt;'záp čtyřhra mužů'!L4,'záp čtyřhra mužů'!D4," "))</f>
        <v>Dražný - Balšánek</v>
      </c>
      <c r="E12" s="75"/>
      <c r="F12" s="78"/>
      <c r="G12" s="78"/>
    </row>
    <row r="13" spans="1:7" ht="12" customHeight="1">
      <c r="A13" s="225"/>
      <c r="B13" s="222"/>
      <c r="C13" s="125" t="str">
        <f>IF(A12&gt;0,VLOOKUP(A12,seznam!$A$2:$C$129,2),"------")</f>
        <v>------</v>
      </c>
      <c r="D13" s="75"/>
      <c r="E13" s="78"/>
      <c r="F13" s="78"/>
      <c r="G13" s="78"/>
    </row>
    <row r="14" spans="1:7" ht="12" customHeight="1">
      <c r="A14" s="224"/>
      <c r="B14" s="222">
        <v>7</v>
      </c>
      <c r="C14" s="126" t="str">
        <f>IF(A14&gt;0,VLOOKUP(A14,seznam!$A$2:$C$129,3),"------")</f>
        <v>------</v>
      </c>
      <c r="D14" s="75"/>
      <c r="E14" s="79" t="str">
        <f>IF('záp čtyřhra mužů'!W3&gt;'záp čtyřhra mužů'!Y3,'záp čtyřhra mužů'!O3,IF('záp čtyřhra mužů'!W3&lt;'záp čtyřhra mužů'!Y3,'záp čtyřhra mužů'!Q3," "))</f>
        <v>Machů - Holubec</v>
      </c>
      <c r="F14" s="78"/>
      <c r="G14" s="78"/>
    </row>
    <row r="15" spans="1:7" ht="12" customHeight="1">
      <c r="A15" s="225"/>
      <c r="B15" s="222"/>
      <c r="C15" s="127" t="str">
        <f>IF(A14&gt;0,VLOOKUP(A14,seznam!$A$2:$C$129,2),"------")</f>
        <v>------</v>
      </c>
      <c r="D15" s="75"/>
      <c r="E15" s="78" t="str">
        <f>IF('záp čtyřhra mužů'!W3&gt;'záp čtyřhra mužů'!Y3,CONCATENATE('záp čtyřhra mužů'!W3,":",'záp čtyřhra mužů'!Y3,"   (",'záp čtyřhra mužů'!R3,";",'záp čtyřhra mužů'!S3,";",'záp čtyřhra mužů'!T3,";",'záp čtyřhra mužů'!U3,";",'záp čtyřhra mužů'!V3,")"),IF('záp čtyřhra mužů'!W3&lt;'záp čtyřhra mužů'!Y3,CONCATENATE('záp čtyřhra mužů'!Y3,":",'záp čtyřhra mužů'!W3,"   (",IF('záp čtyřhra mužů'!R3="0","-0",-'záp čtyřhra mužů'!R3),";",IF('záp čtyřhra mužů'!S3="0","-0",-'záp čtyřhra mužů'!S3),";",IF('záp čtyřhra mužů'!T3="0","-0",-'záp čtyřhra mužů'!T3),";",IF('záp čtyřhra mužů'!U3="0","-0",IF(LEN('záp čtyřhra mužů'!U3)&gt;0,-'záp čtyřhra mužů'!U3,'záp čtyřhra mužů'!U3)),";",IF(LEN('záp čtyřhra mužů'!V3)&gt;0,-'záp čtyřhra mužů'!V3,'záp čtyřhra mužů'!V3),")")," "))</f>
        <v>3:0   (2;4;10;;)</v>
      </c>
      <c r="F15" s="75"/>
      <c r="G15" s="78"/>
    </row>
    <row r="16" spans="1:7" ht="12" customHeight="1">
      <c r="A16" s="224">
        <v>108</v>
      </c>
      <c r="B16" s="222">
        <v>8</v>
      </c>
      <c r="C16" s="76" t="str">
        <f>IF(A16&gt;0,VLOOKUP(A16,seznam!$A$2:$C$129,3),"------")</f>
        <v>Albrechtice</v>
      </c>
      <c r="D16" s="77" t="str">
        <f>IF('záp čtyřhra mužů'!J5&gt;'záp čtyřhra mužů'!L5,'záp čtyřhra mužů'!B5,IF('záp čtyřhra mužů'!J5&lt;'záp čtyřhra mužů'!L5,'záp čtyřhra mužů'!D5," "))</f>
        <v>Machů - Holubec</v>
      </c>
      <c r="E16" s="78"/>
      <c r="F16" s="75"/>
      <c r="G16" s="78"/>
    </row>
    <row r="17" spans="1:7" ht="12" customHeight="1">
      <c r="A17" s="225"/>
      <c r="B17" s="222"/>
      <c r="C17" s="92" t="str">
        <f>IF(A16&gt;0,VLOOKUP(A16,seznam!$A$2:$C$129,2),"------")</f>
        <v>Machů - Holubec</v>
      </c>
      <c r="D17" s="75"/>
      <c r="E17" s="75"/>
      <c r="F17" s="75"/>
      <c r="G17" s="78"/>
    </row>
    <row r="18" spans="1:7" ht="12" customHeight="1">
      <c r="A18" s="224">
        <v>105</v>
      </c>
      <c r="B18" s="222">
        <v>9</v>
      </c>
      <c r="C18" s="74" t="str">
        <f>IF(A18&gt;0,VLOOKUP(A18,seznam!$A$2:$C$129,3),"------")</f>
        <v>Čechovice</v>
      </c>
      <c r="D18" s="75"/>
      <c r="E18" s="75"/>
      <c r="F18" s="75"/>
      <c r="G18" s="79" t="str">
        <f>IF('záp čtyřhra mužů'!W16&gt;'záp čtyřhra mužů'!Y16,'záp čtyřhra mužů'!O16,IF('záp čtyřhra mužů'!W16&lt;'záp čtyřhra mužů'!Y16,'záp čtyřhra mužů'!Q16," "))</f>
        <v>Doušek - Skřivánek</v>
      </c>
    </row>
    <row r="19" spans="1:7" ht="12" customHeight="1">
      <c r="A19" s="225"/>
      <c r="B19" s="222"/>
      <c r="C19" s="91" t="str">
        <f>IF(A18&gt;0,VLOOKUP(A18,seznam!$A$2:$C$129,2),"------")</f>
        <v>Pokorný - Šteigl</v>
      </c>
      <c r="D19" s="75"/>
      <c r="E19" s="75"/>
      <c r="F19" s="75"/>
      <c r="G19" s="80" t="str">
        <f>IF('záp čtyřhra mužů'!W16&gt;'záp čtyřhra mužů'!Y16,CONCATENATE('záp čtyřhra mužů'!W16,":",'záp čtyřhra mužů'!Y16,"   (",'záp čtyřhra mužů'!R16,";",'záp čtyřhra mužů'!S16,";",'záp čtyřhra mužů'!T16,";",'záp čtyřhra mužů'!U16,";",'záp čtyřhra mužů'!V16,")"),IF('záp čtyřhra mužů'!W16&lt;'záp čtyřhra mužů'!Y16,CONCATENATE('záp čtyřhra mužů'!Y16,":",'záp čtyřhra mužů'!W16,"   (",IF('záp čtyřhra mužů'!R16="0","-0",-'záp čtyřhra mužů'!R16),";",IF('záp čtyřhra mužů'!S16="0","-0",-'záp čtyřhra mužů'!S16),";",IF('záp čtyřhra mužů'!T16="0","-0",-'záp čtyřhra mužů'!T16),";",IF('záp čtyřhra mužů'!U16="0","-0",IF(LEN('záp čtyřhra mužů'!U16)&gt;0,-'záp čtyřhra mužů'!U16,'záp čtyřhra mužů'!U16)),";",IF(LEN('záp čtyřhra mužů'!V16)&gt;0,-'záp čtyřhra mužů'!V16,'záp čtyřhra mužů'!V16),")")," "))</f>
        <v>3:0   (5;7;9;;)</v>
      </c>
    </row>
    <row r="20" spans="1:7" ht="12" customHeight="1">
      <c r="A20" s="224"/>
      <c r="B20" s="222">
        <v>10</v>
      </c>
      <c r="C20" s="124" t="str">
        <f>IF(A20&gt;0,VLOOKUP(A20,seznam!$A$2:$C$129,3),"------")</f>
        <v>------</v>
      </c>
      <c r="D20" s="77" t="str">
        <f>IF('záp čtyřhra mužů'!J6&gt;'záp čtyřhra mužů'!L6,'záp čtyřhra mužů'!B6,IF('záp čtyřhra mužů'!J6&lt;'záp čtyřhra mužů'!L6,'záp čtyřhra mužů'!D6," "))</f>
        <v>Pokorný - Šteigl</v>
      </c>
      <c r="E20" s="75"/>
      <c r="F20" s="75"/>
      <c r="G20" s="81"/>
    </row>
    <row r="21" spans="1:7" ht="12" customHeight="1">
      <c r="A21" s="225"/>
      <c r="B21" s="222"/>
      <c r="C21" s="125" t="str">
        <f>IF(A20&gt;0,VLOOKUP(A20,seznam!$A$2:$C$129,2),"------")</f>
        <v>------</v>
      </c>
      <c r="D21" s="75"/>
      <c r="E21" s="78"/>
      <c r="F21" s="75"/>
      <c r="G21" s="81"/>
    </row>
    <row r="22" spans="1:7" ht="12" customHeight="1">
      <c r="A22" s="224"/>
      <c r="B22" s="222">
        <v>11</v>
      </c>
      <c r="C22" s="126" t="str">
        <f>IF(A22&gt;0,VLOOKUP(A22,seznam!$A$2:$C$129,3),"------")</f>
        <v>------</v>
      </c>
      <c r="D22" s="75"/>
      <c r="E22" s="79" t="str">
        <f>IF('záp čtyřhra mužů'!W4&gt;'záp čtyřhra mužů'!Y4,'záp čtyřhra mužů'!O4,IF('záp čtyřhra mužů'!W4&lt;'záp čtyřhra mužů'!Y4,'záp čtyřhra mužů'!Q4," "))</f>
        <v>Pokorný - Šteigl</v>
      </c>
      <c r="F22" s="75"/>
      <c r="G22" s="81"/>
    </row>
    <row r="23" spans="1:7" ht="12" customHeight="1">
      <c r="A23" s="225"/>
      <c r="B23" s="222"/>
      <c r="C23" s="127" t="str">
        <f>IF(A22&gt;0,VLOOKUP(A22,seznam!$A$2:$C$129,2),"------")</f>
        <v>------</v>
      </c>
      <c r="D23" s="75"/>
      <c r="E23" s="78" t="str">
        <f>IF('záp čtyřhra mužů'!W4&gt;'záp čtyřhra mužů'!Y4,CONCATENATE('záp čtyřhra mužů'!W4,":",'záp čtyřhra mužů'!Y4,"   (",'záp čtyřhra mužů'!R4,";",'záp čtyřhra mužů'!S4,";",'záp čtyřhra mužů'!T4,";",'záp čtyřhra mužů'!U4,";",'záp čtyřhra mužů'!V4,")"),IF('záp čtyřhra mužů'!W4&lt;'záp čtyřhra mužů'!Y4,CONCATENATE('záp čtyřhra mužů'!Y4,":",'záp čtyřhra mužů'!W4,"   (",IF('záp čtyřhra mužů'!R4="0","-0",-'záp čtyřhra mužů'!R4),";",IF('záp čtyřhra mužů'!S4="0","-0",-'záp čtyřhra mužů'!S4),";",IF('záp čtyřhra mužů'!T4="0","-0",-'záp čtyřhra mužů'!T4),";",IF('záp čtyřhra mužů'!U4="0","-0",IF(LEN('záp čtyřhra mužů'!U4)&gt;0,-'záp čtyřhra mužů'!U4,'záp čtyřhra mužů'!U4)),";",IF(LEN('záp čtyřhra mužů'!V4)&gt;0,-'záp čtyřhra mužů'!V4,'záp čtyřhra mužů'!V4),")")," "))</f>
        <v>3:1   (8;4;-5;9;)</v>
      </c>
      <c r="F23" s="78"/>
      <c r="G23" s="81"/>
    </row>
    <row r="24" spans="1:7" ht="12" customHeight="1">
      <c r="A24" s="224">
        <v>110</v>
      </c>
      <c r="B24" s="222">
        <v>12</v>
      </c>
      <c r="C24" s="76" t="str">
        <f>IF(A24&gt;0,VLOOKUP(A24,seznam!$A$2:$C$129,3),"------")</f>
        <v>Šumperk/Kolšov</v>
      </c>
      <c r="D24" s="77" t="str">
        <f>IF('záp čtyřhra mužů'!J7&gt;'záp čtyřhra mužů'!L7,'záp čtyřhra mužů'!B7,IF('záp čtyřhra mužů'!J7&lt;'záp čtyřhra mužů'!L7,'záp čtyřhra mužů'!D7," "))</f>
        <v>Braun - Švesták</v>
      </c>
      <c r="E24" s="78"/>
      <c r="F24" s="78"/>
      <c r="G24" s="81"/>
    </row>
    <row r="25" spans="1:7" ht="12" customHeight="1">
      <c r="A25" s="225"/>
      <c r="B25" s="222"/>
      <c r="C25" s="92" t="str">
        <f>IF(A24&gt;0,VLOOKUP(A24,seznam!$A$2:$C$129,2),"------")</f>
        <v>Braun - Švesták</v>
      </c>
      <c r="D25" s="75"/>
      <c r="E25" s="75"/>
      <c r="F25" s="78"/>
      <c r="G25" s="81"/>
    </row>
    <row r="26" spans="1:7" ht="12" customHeight="1">
      <c r="A26" s="224">
        <v>114</v>
      </c>
      <c r="B26" s="222">
        <v>13</v>
      </c>
      <c r="C26" s="74" t="str">
        <f>IF(A26&gt;0,VLOOKUP(A26,seznam!$A$2:$C$129,3),"------")</f>
        <v>Mor. Beroun</v>
      </c>
      <c r="D26" s="75"/>
      <c r="E26" s="75"/>
      <c r="F26" s="79" t="str">
        <f>IF('záp čtyřhra mužů'!W12&gt;'záp čtyřhra mužů'!Y12,'záp čtyřhra mužů'!O12,IF('záp čtyřhra mužů'!W12&lt;'záp čtyřhra mužů'!Y12,'záp čtyřhra mužů'!Q12," "))</f>
        <v>Doušek - Skřivánek</v>
      </c>
      <c r="G26" s="81"/>
    </row>
    <row r="27" spans="1:7" ht="12" customHeight="1">
      <c r="A27" s="225"/>
      <c r="B27" s="222"/>
      <c r="C27" s="91" t="str">
        <f>IF(A26&gt;0,VLOOKUP(A26,seznam!$A$2:$C$129,2),"------")</f>
        <v>Glück - Kusmič V.</v>
      </c>
      <c r="D27" s="75"/>
      <c r="E27" s="75"/>
      <c r="F27" s="78" t="str">
        <f>IF('záp čtyřhra mužů'!W12&gt;'záp čtyřhra mužů'!Y12,CONCATENATE('záp čtyřhra mužů'!W12,":",'záp čtyřhra mužů'!Y12,"   (",'záp čtyřhra mužů'!R12,";",'záp čtyřhra mužů'!S12,";",'záp čtyřhra mužů'!T12,";",'záp čtyřhra mužů'!U12,";",'záp čtyřhra mužů'!V12,")"),IF('záp čtyřhra mužů'!W12&lt;'záp čtyřhra mužů'!Y12,CONCATENATE('záp čtyřhra mužů'!Y12,":",'záp čtyřhra mužů'!W12,"   (",IF('záp čtyřhra mužů'!R12="0","-0",-'záp čtyřhra mužů'!R12),";",IF('záp čtyřhra mužů'!S12="0","-0",-'záp čtyřhra mužů'!S12),";",IF('záp čtyřhra mužů'!T12="0","-0",-'záp čtyřhra mužů'!T12),";",IF('záp čtyřhra mužů'!U12="0","-0",IF(LEN('záp čtyřhra mužů'!U12)&gt;0,-'záp čtyřhra mužů'!U12,'záp čtyřhra mužů'!U12)),";",IF(LEN('záp čtyřhra mužů'!V12)&gt;0,-'záp čtyřhra mužů'!V12,'záp čtyřhra mužů'!V12),")")," "))</f>
        <v>3:0   (6;9;11;;)</v>
      </c>
      <c r="G27" s="82"/>
    </row>
    <row r="28" spans="1:7" ht="12" customHeight="1">
      <c r="A28" s="224"/>
      <c r="B28" s="222">
        <v>14</v>
      </c>
      <c r="C28" s="124" t="str">
        <f>IF(A28&gt;0,VLOOKUP(A28,seznam!$A$2:$C$129,3),"------")</f>
        <v>------</v>
      </c>
      <c r="D28" s="77" t="str">
        <f>IF('záp čtyřhra mužů'!J8&gt;'záp čtyřhra mužů'!L8,'záp čtyřhra mužů'!B8,IF('záp čtyřhra mužů'!J8&lt;'záp čtyřhra mužů'!L8,'záp čtyřhra mužů'!D8," "))</f>
        <v>Glück - Kusmič V.</v>
      </c>
      <c r="E28" s="75"/>
      <c r="F28" s="78"/>
      <c r="G28" s="82"/>
    </row>
    <row r="29" spans="1:7" ht="12" customHeight="1">
      <c r="A29" s="225"/>
      <c r="B29" s="222"/>
      <c r="C29" s="125" t="str">
        <f>IF(A28&gt;0,VLOOKUP(A28,seznam!$A$2:$C$129,2),"------")</f>
        <v>------</v>
      </c>
      <c r="D29" s="75"/>
      <c r="E29" s="78"/>
      <c r="F29" s="78"/>
      <c r="G29" s="82"/>
    </row>
    <row r="30" spans="1:7" ht="12" customHeight="1">
      <c r="A30" s="224"/>
      <c r="B30" s="222">
        <v>15</v>
      </c>
      <c r="C30" s="126" t="str">
        <f>IF(A30&gt;0,VLOOKUP(A30,seznam!$A$2:$C$129,3),"------")</f>
        <v>------</v>
      </c>
      <c r="D30" s="75"/>
      <c r="E30" s="79" t="str">
        <f>IF('záp čtyřhra mužů'!W5&gt;'záp čtyřhra mužů'!Y5,'záp čtyřhra mužů'!O5,IF('záp čtyřhra mužů'!W5&lt;'záp čtyřhra mužů'!Y5,'záp čtyřhra mužů'!Q5," "))</f>
        <v>Doušek - Skřivánek</v>
      </c>
      <c r="F30" s="78"/>
      <c r="G30" s="82"/>
    </row>
    <row r="31" spans="1:7" ht="12" customHeight="1">
      <c r="A31" s="225"/>
      <c r="B31" s="222"/>
      <c r="C31" s="127" t="str">
        <f>IF(A30&gt;0,VLOOKUP(A30,seznam!$A$2:$C$129,2),"------")</f>
        <v>------</v>
      </c>
      <c r="D31" s="75"/>
      <c r="E31" s="78" t="str">
        <f>IF('záp čtyřhra mužů'!W5&gt;'záp čtyřhra mužů'!Y5,CONCATENATE('záp čtyřhra mužů'!W5,":",'záp čtyřhra mužů'!Y5,"   (",'záp čtyřhra mužů'!R5,";",'záp čtyřhra mužů'!S5,";",'záp čtyřhra mužů'!T5,";",'záp čtyřhra mužů'!U5,";",'záp čtyřhra mužů'!V5,")"),IF('záp čtyřhra mužů'!W5&lt;'záp čtyřhra mužů'!Y5,CONCATENATE('záp čtyřhra mužů'!Y5,":",'záp čtyřhra mužů'!W5,"   (",IF('záp čtyřhra mužů'!R5="0","-0",-'záp čtyřhra mužů'!R5),";",IF('záp čtyřhra mužů'!S5="0","-0",-'záp čtyřhra mužů'!S5),";",IF('záp čtyřhra mužů'!T5="0","-0",-'záp čtyřhra mužů'!T5),";",IF('záp čtyřhra mužů'!U5="0","-0",IF(LEN('záp čtyřhra mužů'!U5)&gt;0,-'záp čtyřhra mužů'!U5,'záp čtyřhra mužů'!U5)),";",IF(LEN('záp čtyřhra mužů'!V5)&gt;0,-'záp čtyřhra mužů'!V5,'záp čtyřhra mužů'!V5),")")," "))</f>
        <v>3:0   (5;12;4;;)</v>
      </c>
      <c r="F31" s="75"/>
      <c r="G31" s="82"/>
    </row>
    <row r="32" spans="1:7" ht="12" customHeight="1">
      <c r="A32" s="224">
        <v>103</v>
      </c>
      <c r="B32" s="222">
        <v>16</v>
      </c>
      <c r="C32" s="76" t="str">
        <f>IF(A32&gt;0,VLOOKUP(A32,seznam!$A$2:$C$129,3),"------")</f>
        <v>Přerov</v>
      </c>
      <c r="D32" s="77" t="str">
        <f>IF('záp čtyřhra mužů'!J9&gt;'záp čtyřhra mužů'!L9,'záp čtyřhra mužů'!B9,IF('záp čtyřhra mužů'!J9&lt;'záp čtyřhra mužů'!L9,'záp čtyřhra mužů'!D9," "))</f>
        <v>Doušek - Skřivánek</v>
      </c>
      <c r="E32" s="78"/>
      <c r="F32" s="75"/>
      <c r="G32" s="82"/>
    </row>
    <row r="33" spans="1:7" ht="12" customHeight="1">
      <c r="A33" s="225"/>
      <c r="B33" s="222"/>
      <c r="C33" s="92" t="str">
        <f>IF(A32&gt;0,VLOOKUP(A32,seznam!$A$2:$C$129,2),"------")</f>
        <v>Doušek - Skřivánek</v>
      </c>
      <c r="D33" s="75"/>
      <c r="E33" s="75"/>
      <c r="F33" s="75"/>
      <c r="G33" s="82"/>
    </row>
    <row r="34" spans="1:7" ht="12" customHeight="1">
      <c r="A34" s="224">
        <v>104</v>
      </c>
      <c r="B34" s="222">
        <v>17</v>
      </c>
      <c r="C34" s="74" t="str">
        <f>IF(A34&gt;0,VLOOKUP(A34,seznam!$A$2:$C$129,3),"------")</f>
        <v>Jeseník/Hnojice</v>
      </c>
      <c r="D34" s="75"/>
      <c r="E34" s="75"/>
      <c r="F34" s="75"/>
      <c r="G34" s="231" t="str">
        <f>IF('záp čtyřhra mužů'!W19&gt;'záp čtyřhra mužů'!Y19,'záp čtyřhra mužů'!O19,IF('záp čtyřhra mužů'!W19&lt;'záp čtyřhra mužů'!Y19,'záp čtyřhra mužů'!Q19," "))</f>
        <v>Doušek - Skřivánek</v>
      </c>
    </row>
    <row r="35" spans="1:7" ht="12" customHeight="1">
      <c r="A35" s="225"/>
      <c r="B35" s="222"/>
      <c r="C35" s="91" t="str">
        <f>IF(A34&gt;0,VLOOKUP(A34,seznam!$A$2:$C$129,2),"------")</f>
        <v xml:space="preserve">Kašník - Šolle </v>
      </c>
      <c r="D35" s="75"/>
      <c r="E35" s="75"/>
      <c r="F35" s="75"/>
      <c r="G35" s="82" t="str">
        <f>IF('záp čtyřhra mužů'!W19&gt;'záp čtyřhra mužů'!Y19,CONCATENATE('záp čtyřhra mužů'!W19,":",'záp čtyřhra mužů'!Y19,"   (",'záp čtyřhra mužů'!R19,";",'záp čtyřhra mužů'!S19,";",'záp čtyřhra mužů'!T19,";",'záp čtyřhra mužů'!U19,";",'záp čtyřhra mužů'!V19,")"),IF('záp čtyřhra mužů'!W19&lt;'záp čtyřhra mužů'!Y19,CONCATENATE('záp čtyřhra mužů'!Y19,":",'záp čtyřhra mužů'!W19,"   (",IF('záp čtyřhra mužů'!R19="0","-0",-'záp čtyřhra mužů'!R19),";",IF('záp čtyřhra mužů'!S19="0","-0",-'záp čtyřhra mužů'!S19),";",IF('záp čtyřhra mužů'!T19="0","-0",-'záp čtyřhra mužů'!T19),";",IF('záp čtyřhra mužů'!U19="0","-0",IF(LEN('záp čtyřhra mužů'!U19)&gt;0,-'záp čtyřhra mužů'!U19,'záp čtyřhra mužů'!U19)),";",IF(LEN('záp čtyřhra mužů'!V19)&gt;0,-'záp čtyřhra mužů'!V19,'záp čtyřhra mužů'!V19),")")," "))</f>
        <v>3:0   (11;5;5;;)</v>
      </c>
    </row>
    <row r="36" spans="1:7" ht="12" customHeight="1">
      <c r="A36" s="224"/>
      <c r="B36" s="222">
        <v>18</v>
      </c>
      <c r="C36" s="124" t="str">
        <f>IF(A36&gt;0,VLOOKUP(A36,seznam!$A$2:$C$129,3),"------")</f>
        <v>------</v>
      </c>
      <c r="D36" s="77" t="str">
        <f>IF('záp čtyřhra mužů'!J10&gt;'záp čtyřhra mužů'!L10,'záp čtyřhra mužů'!B10,IF('záp čtyřhra mužů'!J10&lt;'záp čtyřhra mužů'!L10,'záp čtyřhra mužů'!D10," "))</f>
        <v xml:space="preserve">Kašník - Šolle </v>
      </c>
      <c r="E36" s="75"/>
      <c r="F36" s="75"/>
      <c r="G36" s="82"/>
    </row>
    <row r="37" spans="1:7" ht="12" customHeight="1">
      <c r="A37" s="225"/>
      <c r="B37" s="222"/>
      <c r="C37" s="125" t="str">
        <f>IF(A36&gt;0,VLOOKUP(A36,seznam!$A$2:$C$129,2),"------")</f>
        <v>------</v>
      </c>
      <c r="D37" s="75"/>
      <c r="E37" s="78"/>
      <c r="F37" s="75"/>
      <c r="G37" s="82"/>
    </row>
    <row r="38" spans="1:7" ht="12" customHeight="1">
      <c r="A38" s="224">
        <v>115</v>
      </c>
      <c r="B38" s="222">
        <v>19</v>
      </c>
      <c r="C38" s="74" t="str">
        <f>IF(A38&gt;0,VLOOKUP(A38,seznam!$A$2:$C$129,3),"------")</f>
        <v>Kolšov</v>
      </c>
      <c r="D38" s="75"/>
      <c r="E38" s="79" t="str">
        <f>IF('záp čtyřhra mužů'!W6&gt;'záp čtyřhra mužů'!Y6,'záp čtyřhra mužů'!O6,IF('záp čtyřhra mužů'!W6&lt;'záp čtyřhra mužů'!Y6,'záp čtyřhra mužů'!Q6," "))</f>
        <v xml:space="preserve">Kašník - Šolle </v>
      </c>
      <c r="F38" s="75"/>
      <c r="G38" s="82"/>
    </row>
    <row r="39" spans="1:7" ht="12" customHeight="1">
      <c r="A39" s="225"/>
      <c r="B39" s="222"/>
      <c r="C39" s="91" t="str">
        <f>IF(A38&gt;0,VLOOKUP(A38,seznam!$A$2:$C$129,2),"------")</f>
        <v>Švesták A. - Šmíd</v>
      </c>
      <c r="D39" s="75"/>
      <c r="E39" s="78" t="str">
        <f>IF('záp čtyřhra mužů'!W6&gt;'záp čtyřhra mužů'!Y6,CONCATENATE('záp čtyřhra mužů'!W6,":",'záp čtyřhra mužů'!Y6,"   (",'záp čtyřhra mužů'!R6,";",'záp čtyřhra mužů'!S6,";",'záp čtyřhra mužů'!T6,";",'záp čtyřhra mužů'!U6,";",'záp čtyřhra mužů'!V6,")"),IF('záp čtyřhra mužů'!W6&lt;'záp čtyřhra mužů'!Y6,CONCATENATE('záp čtyřhra mužů'!Y6,":",'záp čtyřhra mužů'!W6,"   (",IF('záp čtyřhra mužů'!R6="0","-0",-'záp čtyřhra mužů'!R6),";",IF('záp čtyřhra mužů'!S6="0","-0",-'záp čtyřhra mužů'!S6),";",IF('záp čtyřhra mužů'!T6="0","-0",-'záp čtyřhra mužů'!T6),";",IF('záp čtyřhra mužů'!U6="0","-0",IF(LEN('záp čtyřhra mužů'!U6)&gt;0,-'záp čtyřhra mužů'!U6,'záp čtyřhra mužů'!U6)),";",IF(LEN('záp čtyřhra mužů'!V6)&gt;0,-'záp čtyřhra mužů'!V6,'záp čtyřhra mužů'!V6),")")," "))</f>
        <v>3:2   (-9;8;7;-10;9)</v>
      </c>
      <c r="F39" s="78"/>
      <c r="G39" s="82"/>
    </row>
    <row r="40" spans="1:7" ht="12" customHeight="1">
      <c r="A40" s="224">
        <v>117</v>
      </c>
      <c r="B40" s="222">
        <v>20</v>
      </c>
      <c r="C40" s="76" t="str">
        <f>IF(A40&gt;0,VLOOKUP(A40,seznam!$A$2:$C$129,3),"------")</f>
        <v>Hranice/Horní Město</v>
      </c>
      <c r="D40" s="77" t="str">
        <f>IF('záp čtyřhra mužů'!J11&gt;'záp čtyřhra mužů'!L11,'záp čtyřhra mužů'!B11,IF('záp čtyřhra mužů'!J11&lt;'záp čtyřhra mužů'!L11,'záp čtyřhra mužů'!D11," "))</f>
        <v>Švesták A. - Šmíd</v>
      </c>
      <c r="E40" s="78"/>
      <c r="F40" s="78"/>
      <c r="G40" s="82"/>
    </row>
    <row r="41" spans="1:7" ht="12" customHeight="1">
      <c r="A41" s="225"/>
      <c r="B41" s="222"/>
      <c r="C41" s="92" t="str">
        <f>IF(A40&gt;0,VLOOKUP(A40,seznam!$A$2:$C$129,2),"------")</f>
        <v>Jemelka - Štefanišin</v>
      </c>
      <c r="D41" s="75" t="str">
        <f>IF('záp čtyřhra mužů'!J11&gt;'záp čtyřhra mužů'!L11,CONCATENATE('záp čtyřhra mužů'!J11,":",'záp čtyřhra mužů'!L11,"   (",'záp čtyřhra mužů'!E11,";",'záp čtyřhra mužů'!F11,";",'záp čtyřhra mužů'!G11,";",'záp čtyřhra mužů'!H11,";",'záp čtyřhra mužů'!I11,")"),IF('záp čtyřhra mužů'!J11&lt;'záp čtyřhra mužů'!L11,CONCATENATE('záp čtyřhra mužů'!L11,":",'záp čtyřhra mužů'!J11,"   (",IF('záp čtyřhra mužů'!E11="0","-0",-'záp čtyřhra mužů'!E11),";",IF('záp čtyřhra mužů'!F11="0","-0",-'záp čtyřhra mužů'!F11),";",IF('záp čtyřhra mužů'!G11="0","-0",-'záp čtyřhra mužů'!G11),";",IF('záp čtyřhra mužů'!H11="0","-0",IF(LEN('záp čtyřhra mužů'!H11)&gt;0,-'záp čtyřhra mužů'!H11,'záp čtyřhra mužů'!H11)),";",IF(LEN('záp čtyřhra mužů'!I11)&gt;0,-'záp čtyřhra mužů'!I11,'záp čtyřhra mužů'!I11),")")," "))</f>
        <v>3:2   (-7;9;-8;8;5)</v>
      </c>
      <c r="E41" s="75"/>
      <c r="F41" s="78"/>
      <c r="G41" s="82"/>
    </row>
    <row r="42" spans="1:7" ht="12" customHeight="1">
      <c r="A42" s="224">
        <v>116</v>
      </c>
      <c r="B42" s="222">
        <v>21</v>
      </c>
      <c r="C42" s="74" t="str">
        <f>IF(A42&gt;0,VLOOKUP(A42,seznam!$A$2:$C$129,3),"------")</f>
        <v>Mor. Beroun</v>
      </c>
      <c r="D42" s="75"/>
      <c r="E42" s="75"/>
      <c r="F42" s="233" t="str">
        <f>IF('záp čtyřhra mužů'!W13&gt;'záp čtyřhra mužů'!Y13,'záp čtyřhra mužů'!O13,IF('záp čtyřhra mužů'!W13&lt;'záp čtyřhra mužů'!Y13,'záp čtyřhra mužů'!Q13," "))</f>
        <v>Šafář - Opanasiuk</v>
      </c>
      <c r="G42" s="82"/>
    </row>
    <row r="43" spans="1:7" ht="12" customHeight="1">
      <c r="A43" s="225"/>
      <c r="B43" s="222"/>
      <c r="C43" s="91" t="str">
        <f>IF(A42&gt;0,VLOOKUP(A42,seznam!$A$2:$C$129,2),"------")</f>
        <v>Pavela - Kusmič</v>
      </c>
      <c r="D43" s="75"/>
      <c r="E43" s="75"/>
      <c r="F43" s="78" t="str">
        <f>IF('záp čtyřhra mužů'!W13&gt;'záp čtyřhra mužů'!Y13,CONCATENATE('záp čtyřhra mužů'!W13,":",'záp čtyřhra mužů'!Y13,"   (",'záp čtyřhra mužů'!R13,";",'záp čtyřhra mužů'!S13,";",'záp čtyřhra mužů'!T13,";",'záp čtyřhra mužů'!U13,";",'záp čtyřhra mužů'!V13,")"),IF('záp čtyřhra mužů'!W13&lt;'záp čtyřhra mužů'!Y13,CONCATENATE('záp čtyřhra mužů'!Y13,":",'záp čtyřhra mužů'!W13,"   (",IF('záp čtyřhra mužů'!R13="0","-0",-'záp čtyřhra mužů'!R13),";",IF('záp čtyřhra mužů'!S13="0","-0",-'záp čtyřhra mužů'!S13),";",IF('záp čtyřhra mužů'!T13="0","-0",-'záp čtyřhra mužů'!T13),";",IF('záp čtyřhra mužů'!U13="0","-0",IF(LEN('záp čtyřhra mužů'!U13)&gt;0,-'záp čtyřhra mužů'!U13,'záp čtyřhra mužů'!U13)),";",IF(LEN('záp čtyřhra mužů'!V13)&gt;0,-'záp čtyřhra mužů'!V13,'záp čtyřhra mužů'!V13),")")," "))</f>
        <v>3:1   (9;-9;4;8;)</v>
      </c>
      <c r="G43" s="81"/>
    </row>
    <row r="44" spans="1:7" ht="12" customHeight="1">
      <c r="A44" s="224"/>
      <c r="B44" s="222">
        <v>22</v>
      </c>
      <c r="C44" s="124" t="str">
        <f>IF(A44&gt;0,VLOOKUP(A44,seznam!$A$2:$C$129,3),"------")</f>
        <v>------</v>
      </c>
      <c r="D44" s="77" t="str">
        <f>IF('záp čtyřhra mužů'!J12&gt;'záp čtyřhra mužů'!L12,'záp čtyřhra mužů'!B12,IF('záp čtyřhra mužů'!J12&lt;'záp čtyřhra mužů'!L12,'záp čtyřhra mužů'!D12," "))</f>
        <v>Pavela - Kusmič</v>
      </c>
      <c r="E44" s="75"/>
      <c r="F44" s="78"/>
      <c r="G44" s="81"/>
    </row>
    <row r="45" spans="1:7" ht="12" customHeight="1">
      <c r="A45" s="225"/>
      <c r="B45" s="222"/>
      <c r="C45" s="125" t="str">
        <f>IF(A44&gt;0,VLOOKUP(A44,seznam!$A$2:$C$129,2),"------")</f>
        <v>------</v>
      </c>
      <c r="D45" s="75"/>
      <c r="E45" s="78"/>
      <c r="F45" s="78"/>
      <c r="G45" s="81"/>
    </row>
    <row r="46" spans="1:7" ht="12" customHeight="1">
      <c r="A46" s="224"/>
      <c r="B46" s="222">
        <v>23</v>
      </c>
      <c r="C46" s="126" t="str">
        <f>IF(A46&gt;0,VLOOKUP(A46,seznam!$A$2:$C$129,3),"------")</f>
        <v>------</v>
      </c>
      <c r="D46" s="75"/>
      <c r="E46" s="79" t="str">
        <f>IF('záp čtyřhra mužů'!W7&gt;'záp čtyřhra mužů'!Y7,'záp čtyřhra mužů'!O7,IF('záp čtyřhra mužů'!W7&lt;'záp čtyřhra mužů'!Y7,'záp čtyřhra mužů'!Q7," "))</f>
        <v>Šafář - Opanasiuk</v>
      </c>
      <c r="F46" s="78"/>
      <c r="G46" s="81"/>
    </row>
    <row r="47" spans="1:7" ht="12" customHeight="1">
      <c r="A47" s="225"/>
      <c r="B47" s="222"/>
      <c r="C47" s="127" t="str">
        <f>IF(A46&gt;0,VLOOKUP(A46,seznam!$A$2:$C$129,2),"------")</f>
        <v>------</v>
      </c>
      <c r="D47" s="75"/>
      <c r="E47" s="78"/>
      <c r="F47" s="75"/>
      <c r="G47" s="81"/>
    </row>
    <row r="48" spans="1:7" ht="12" customHeight="1">
      <c r="A48" s="224">
        <v>107</v>
      </c>
      <c r="B48" s="222">
        <v>24</v>
      </c>
      <c r="C48" s="76" t="str">
        <f>IF(A48&gt;0,VLOOKUP(A48,seznam!$A$2:$C$129,3),"------")</f>
        <v>Šumperk</v>
      </c>
      <c r="D48" s="77" t="str">
        <f>IF('záp čtyřhra mužů'!J13&gt;'záp čtyřhra mužů'!L13,'záp čtyřhra mužů'!B13,IF('záp čtyřhra mužů'!J13&lt;'záp čtyřhra mužů'!L13,'záp čtyřhra mužů'!D13," "))</f>
        <v>Šafář - Opanasiuk</v>
      </c>
      <c r="E48" s="78"/>
      <c r="F48" s="75"/>
      <c r="G48" s="81"/>
    </row>
    <row r="49" spans="1:7" ht="12" customHeight="1">
      <c r="A49" s="225"/>
      <c r="B49" s="222"/>
      <c r="C49" s="92" t="str">
        <f>IF(A48&gt;0,VLOOKUP(A48,seznam!$A$2:$C$129,2),"------")</f>
        <v>Šafář - Opanasiuk</v>
      </c>
      <c r="D49" s="75"/>
      <c r="E49" s="75"/>
      <c r="F49" s="75"/>
      <c r="G49" s="81"/>
    </row>
    <row r="50" spans="1:7" ht="12" customHeight="1">
      <c r="A50" s="224">
        <v>106</v>
      </c>
      <c r="B50" s="222">
        <v>25</v>
      </c>
      <c r="C50" s="74" t="str">
        <f>IF(A50&gt;0,VLOOKUP(A50,seznam!$A$2:$C$129,3),"------")</f>
        <v>Čechovice</v>
      </c>
      <c r="D50" s="75"/>
      <c r="E50" s="75"/>
      <c r="F50" s="75"/>
      <c r="G50" s="235" t="str">
        <f>IF('záp čtyřhra mužů'!W17&gt;'záp čtyřhra mužů'!Y17,'záp čtyřhra mužů'!O17,IF('záp čtyřhra mužů'!W17&lt;'záp čtyřhra mužů'!Y17,'záp čtyřhra mužů'!Q17," "))</f>
        <v>Sedláček - Janík</v>
      </c>
    </row>
    <row r="51" spans="1:7" ht="12" customHeight="1">
      <c r="A51" s="225"/>
      <c r="B51" s="222"/>
      <c r="C51" s="91" t="str">
        <f>IF(A50&gt;0,VLOOKUP(A50,seznam!$A$2:$C$129,2),"------")</f>
        <v>Benek - Vejmola</v>
      </c>
      <c r="D51" s="75"/>
      <c r="E51" s="75"/>
      <c r="F51" s="75"/>
      <c r="G51" s="78" t="str">
        <f>IF('záp čtyřhra mužů'!W17&gt;'záp čtyřhra mužů'!Y17,CONCATENATE('záp čtyřhra mužů'!W17,":",'záp čtyřhra mužů'!Y17,"   (",'záp čtyřhra mužů'!R17,";",'záp čtyřhra mužů'!S17,";",'záp čtyřhra mužů'!T17,";",'záp čtyřhra mužů'!U17,";",'záp čtyřhra mužů'!V17,")"),IF('záp čtyřhra mužů'!W17&lt;'záp čtyřhra mužů'!Y17,CONCATENATE('záp čtyřhra mužů'!Y17,":",'záp čtyřhra mužů'!W17,"   (",IF('záp čtyřhra mužů'!R17="0","-0",-'záp čtyřhra mužů'!R17),";",IF('záp čtyřhra mužů'!S17="0","-0",-'záp čtyřhra mužů'!S17),";",IF('záp čtyřhra mužů'!T17="0","-0",-'záp čtyřhra mužů'!T17),";",IF('záp čtyřhra mužů'!U17="0","-0",IF(LEN('záp čtyřhra mužů'!U17)&gt;0,-'záp čtyřhra mužů'!U17,'záp čtyřhra mužů'!U17)),";",IF(LEN('záp čtyřhra mužů'!V17)&gt;0,-'záp čtyřhra mužů'!V17,'záp čtyřhra mužů'!V17),")")," "))</f>
        <v>3:2   (5;-9;11;-8;9)</v>
      </c>
    </row>
    <row r="52" spans="1:7" ht="12" customHeight="1">
      <c r="A52" s="224"/>
      <c r="B52" s="222">
        <v>26</v>
      </c>
      <c r="C52" s="124" t="str">
        <f>IF(A52&gt;0,VLOOKUP(A52,seznam!$A$2:$C$129,3),"------")</f>
        <v>------</v>
      </c>
      <c r="D52" s="77" t="str">
        <f>IF('záp čtyřhra mužů'!J14&gt;'záp čtyřhra mužů'!L14,'záp čtyřhra mužů'!B14,IF('záp čtyřhra mužů'!J14&lt;'záp čtyřhra mužů'!L14,'záp čtyřhra mužů'!D14," "))</f>
        <v>Benek - Vejmola</v>
      </c>
      <c r="E52" s="75"/>
      <c r="F52" s="75"/>
      <c r="G52" s="78"/>
    </row>
    <row r="53" spans="1:7" ht="12" customHeight="1">
      <c r="A53" s="225"/>
      <c r="B53" s="222"/>
      <c r="C53" s="125" t="str">
        <f>IF(A52&gt;0,VLOOKUP(A52,seznam!$A$2:$C$129,2),"------")</f>
        <v>------</v>
      </c>
      <c r="D53" s="75"/>
      <c r="E53" s="78"/>
      <c r="F53" s="75"/>
      <c r="G53" s="78"/>
    </row>
    <row r="54" spans="1:7" ht="12" customHeight="1">
      <c r="A54" s="224"/>
      <c r="B54" s="222">
        <v>27</v>
      </c>
      <c r="C54" s="126" t="str">
        <f>IF(A54&gt;0,VLOOKUP(A54,seznam!$A$2:$C$129,3),"------")</f>
        <v>------</v>
      </c>
      <c r="D54" s="75"/>
      <c r="E54" s="79" t="str">
        <f>IF('záp čtyřhra mužů'!W8&gt;'záp čtyřhra mužů'!Y8,'záp čtyřhra mužů'!O8,IF('záp čtyřhra mužů'!W8&lt;'záp čtyřhra mužů'!Y8,'záp čtyřhra mužů'!Q8," "))</f>
        <v>Benek - Vejmola</v>
      </c>
      <c r="F54" s="75"/>
      <c r="G54" s="78"/>
    </row>
    <row r="55" spans="1:7" ht="12" customHeight="1">
      <c r="A55" s="225"/>
      <c r="B55" s="222"/>
      <c r="C55" s="127" t="str">
        <f>IF(A54&gt;0,VLOOKUP(A54,seznam!$A$2:$C$129,2),"------")</f>
        <v>------</v>
      </c>
      <c r="D55" s="75"/>
      <c r="E55" s="78" t="str">
        <f>IF('záp čtyřhra mužů'!W8&gt;'záp čtyřhra mužů'!Y8,CONCATENATE('záp čtyřhra mužů'!W8,":",'záp čtyřhra mužů'!Y8,"   (",'záp čtyřhra mužů'!R8,";",'záp čtyřhra mužů'!S8,";",'záp čtyřhra mužů'!T8,";",'záp čtyřhra mužů'!U8,";",'záp čtyřhra mužů'!V8,")"),IF('záp čtyřhra mužů'!W8&lt;'záp čtyřhra mužů'!Y8,CONCATENATE('záp čtyřhra mužů'!Y8,":",'záp čtyřhra mužů'!W8,"   (",IF('záp čtyřhra mužů'!R8="0","-0",-'záp čtyřhra mužů'!R8),";",IF('záp čtyřhra mužů'!S8="0","-0",-'záp čtyřhra mužů'!S8),";",IF('záp čtyřhra mužů'!T8="0","-0",-'záp čtyřhra mužů'!T8),";",IF('záp čtyřhra mužů'!U8="0","-0",IF(LEN('záp čtyřhra mužů'!U8)&gt;0,-'záp čtyřhra mužů'!U8,'záp čtyřhra mužů'!U8)),";",IF(LEN('záp čtyřhra mužů'!V8)&gt;0,-'záp čtyřhra mužů'!V8,'záp čtyřhra mužů'!V8),")")," "))</f>
        <v>3:2   (-5;-10;6;10;9)</v>
      </c>
      <c r="F55" s="78"/>
      <c r="G55" s="78"/>
    </row>
    <row r="56" spans="1:7" ht="12" customHeight="1">
      <c r="A56" s="224">
        <v>118</v>
      </c>
      <c r="B56" s="222">
        <v>28</v>
      </c>
      <c r="C56" s="76" t="str">
        <f>IF(A56&gt;0,VLOOKUP(A56,seznam!$A$2:$C$129,3),"------")</f>
        <v>Přerov</v>
      </c>
      <c r="D56" s="77" t="str">
        <f>IF('záp čtyřhra mužů'!J15&gt;'záp čtyřhra mužů'!L15,'záp čtyřhra mužů'!B15,IF('záp čtyřhra mužů'!J15&lt;'záp čtyřhra mužů'!L15,'záp čtyřhra mužů'!D15," "))</f>
        <v>Palásek - Sléžka</v>
      </c>
      <c r="E56" s="78"/>
      <c r="F56" s="78"/>
      <c r="G56" s="78"/>
    </row>
    <row r="57" spans="1:7" ht="12" customHeight="1">
      <c r="A57" s="225"/>
      <c r="B57" s="222"/>
      <c r="C57" s="92" t="str">
        <f>IF(A56&gt;0,VLOOKUP(A56,seznam!$A$2:$C$129,2),"------")</f>
        <v>Palásek - Sléžka</v>
      </c>
      <c r="D57" s="75"/>
      <c r="E57" s="75"/>
      <c r="F57" s="78"/>
      <c r="G57" s="78"/>
    </row>
    <row r="58" spans="1:7" ht="12" customHeight="1">
      <c r="A58" s="224">
        <v>119</v>
      </c>
      <c r="B58" s="222">
        <v>29</v>
      </c>
      <c r="C58" s="74" t="str">
        <f>IF(A58&gt;0,VLOOKUP(A58,seznam!$A$2:$C$129,3),"------")</f>
        <v>Albrechtice/Šumperk</v>
      </c>
      <c r="D58" s="75"/>
      <c r="E58" s="75"/>
      <c r="F58" s="79" t="str">
        <f>IF('záp čtyřhra mužů'!W14&gt;'záp čtyřhra mužů'!Y14,'záp čtyřhra mužů'!O14,IF('záp čtyřhra mužů'!W14&lt;'záp čtyřhra mužů'!Y14,'záp čtyřhra mužů'!Q14," "))</f>
        <v>Sedláček - Janík</v>
      </c>
      <c r="G58" s="78"/>
    </row>
    <row r="59" spans="1:7" ht="12" customHeight="1">
      <c r="A59" s="225"/>
      <c r="B59" s="222"/>
      <c r="C59" s="91" t="str">
        <f>IF(A58&gt;0,VLOOKUP(A58,seznam!$A$2:$C$129,2),"------")</f>
        <v>Hradil - Večeř</v>
      </c>
      <c r="D59" s="75"/>
      <c r="E59" s="75"/>
      <c r="F59" s="78" t="str">
        <f>IF('záp čtyřhra mužů'!W14&gt;'záp čtyřhra mužů'!Y14,CONCATENATE('záp čtyřhra mužů'!W14,":",'záp čtyřhra mužů'!Y14,"   (",'záp čtyřhra mužů'!R14,";",'záp čtyřhra mužů'!S14,";",'záp čtyřhra mužů'!T14,";",'záp čtyřhra mužů'!U14,";",'záp čtyřhra mužů'!V14,")"),IF('záp čtyřhra mužů'!W14&lt;'záp čtyřhra mužů'!Y14,CONCATENATE('záp čtyřhra mužů'!Y14,":",'záp čtyřhra mužů'!W14,"   (",IF('záp čtyřhra mužů'!R14="0","-0",-'záp čtyřhra mužů'!R14),";",IF('záp čtyřhra mužů'!S14="0","-0",-'záp čtyřhra mužů'!S14),";",IF('záp čtyřhra mužů'!T14="0","-0",-'záp čtyřhra mužů'!T14),";",IF('záp čtyřhra mužů'!U14="0","-0",IF(LEN('záp čtyřhra mužů'!U14)&gt;0,-'záp čtyřhra mužů'!U14,'záp čtyřhra mužů'!U14)),";",IF(LEN('záp čtyřhra mužů'!V14)&gt;0,-'záp čtyřhra mužů'!V14,'záp čtyřhra mužů'!V14),")")," "))</f>
        <v>3:1   (8;7;-9;8;)</v>
      </c>
      <c r="G59" s="75"/>
    </row>
    <row r="60" spans="1:7" ht="12" customHeight="1">
      <c r="A60" s="224">
        <v>112</v>
      </c>
      <c r="B60" s="222">
        <v>30</v>
      </c>
      <c r="C60" s="76" t="str">
        <f>IF(A60&gt;0,VLOOKUP(A60,seznam!$A$2:$C$129,3),"------")</f>
        <v>Hnojice</v>
      </c>
      <c r="D60" s="77" t="str">
        <f>IF('záp čtyřhra mužů'!J16&gt;'záp čtyřhra mužů'!L16,'záp čtyřhra mužů'!B16,IF('záp čtyřhra mužů'!J16&lt;'záp čtyřhra mužů'!L16,'záp čtyřhra mužů'!D16," "))</f>
        <v>Hradil - Večeř</v>
      </c>
      <c r="E60" s="75"/>
      <c r="F60" s="78"/>
      <c r="G60" s="75"/>
    </row>
    <row r="61" spans="1:7" ht="12" customHeight="1">
      <c r="A61" s="225"/>
      <c r="B61" s="222"/>
      <c r="C61" s="92" t="str">
        <f>IF(A60&gt;0,VLOOKUP(A60,seznam!$A$2:$C$129,2),"------")</f>
        <v>Zuština - Vlček</v>
      </c>
      <c r="D61" s="75" t="str">
        <f>IF('záp čtyřhra mužů'!J16&gt;'záp čtyřhra mužů'!L16,CONCATENATE('záp čtyřhra mužů'!J16,":",'záp čtyřhra mužů'!L16,"   (",'záp čtyřhra mužů'!E16,";",'záp čtyřhra mužů'!F16,";",'záp čtyřhra mužů'!G16,";",'záp čtyřhra mužů'!H16,";",'záp čtyřhra mužů'!I16,")"),IF('záp čtyřhra mužů'!J16&lt;'záp čtyřhra mužů'!L16,CONCATENATE('záp čtyřhra mužů'!L16,":",'záp čtyřhra mužů'!J16,"   (",IF('záp čtyřhra mužů'!E16="0","-0",-'záp čtyřhra mužů'!E16),";",IF('záp čtyřhra mužů'!F16="0","-0",-'záp čtyřhra mužů'!F16),";",IF('záp čtyřhra mužů'!G16="0","-0",-'záp čtyřhra mužů'!G16),";",IF('záp čtyřhra mužů'!H16="0","-0",IF(LEN('záp čtyřhra mužů'!H16)&gt;0,-'záp čtyřhra mužů'!H16,'záp čtyřhra mužů'!H16)),";",IF(LEN('záp čtyřhra mužů'!I16)&gt;0,-'záp čtyřhra mužů'!I16,'záp čtyřhra mužů'!I16),")")," "))</f>
        <v>3:2   (-9;-8;12;6;2)</v>
      </c>
      <c r="E61" s="78"/>
      <c r="F61" s="78"/>
      <c r="G61" s="75"/>
    </row>
    <row r="62" spans="1:7" ht="12" customHeight="1">
      <c r="A62" s="224"/>
      <c r="B62" s="222">
        <v>31</v>
      </c>
      <c r="C62" s="126" t="str">
        <f>IF(A62&gt;0,VLOOKUP(A62,seznam!$A$2:$C$129,3),"------")</f>
        <v>------</v>
      </c>
      <c r="D62" s="75"/>
      <c r="E62" s="79" t="str">
        <f>IF('záp čtyřhra mužů'!W9&gt;'záp čtyřhra mužů'!Y9,'záp čtyřhra mužů'!O9,IF('záp čtyřhra mužů'!W9&lt;'záp čtyřhra mužů'!Y9,'záp čtyřhra mužů'!Q9," "))</f>
        <v>Sedláček - Janík</v>
      </c>
      <c r="F62" s="78"/>
      <c r="G62" s="75"/>
    </row>
    <row r="63" spans="1:7" ht="12" customHeight="1">
      <c r="A63" s="225"/>
      <c r="B63" s="222"/>
      <c r="C63" s="127" t="str">
        <f>IF(A62&gt;0,VLOOKUP(A62,seznam!$A$2:$C$129,2),"------")</f>
        <v>------</v>
      </c>
      <c r="D63" s="75"/>
      <c r="E63" s="78" t="str">
        <f>IF('záp čtyřhra mužů'!W9&gt;'záp čtyřhra mužů'!Y9,CONCATENATE('záp čtyřhra mužů'!W9,":",'záp čtyřhra mužů'!Y9,"   (",'záp čtyřhra mužů'!R9,";",'záp čtyřhra mužů'!S9,";",'záp čtyřhra mužů'!T9,";",'záp čtyřhra mužů'!U9,";",'záp čtyřhra mužů'!V9,")"),IF('záp čtyřhra mužů'!W9&lt;'záp čtyřhra mužů'!Y9,CONCATENATE('záp čtyřhra mužů'!Y9,":",'záp čtyřhra mužů'!W9,"   (",IF('záp čtyřhra mužů'!R9="0","-0",-'záp čtyřhra mužů'!R9),";",IF('záp čtyřhra mužů'!S9="0","-0",-'záp čtyřhra mužů'!S9),";",IF('záp čtyřhra mužů'!T9="0","-0",-'záp čtyřhra mužů'!T9),";",IF('záp čtyřhra mužů'!U9="0","-0",IF(LEN('záp čtyřhra mužů'!U9)&gt;0,-'záp čtyřhra mužů'!U9,'záp čtyřhra mužů'!U9)),";",IF(LEN('záp čtyřhra mužů'!V9)&gt;0,-'záp čtyřhra mužů'!V9,'záp čtyřhra mužů'!V9),")")," "))</f>
        <v>3:0   (4;8;8;;)</v>
      </c>
      <c r="F63" s="75"/>
      <c r="G63" s="75"/>
    </row>
    <row r="64" spans="1:7" ht="12" customHeight="1">
      <c r="A64" s="224">
        <v>102</v>
      </c>
      <c r="B64" s="150">
        <v>32</v>
      </c>
      <c r="C64" s="76" t="str">
        <f>IF(A64&gt;0,VLOOKUP(A64,seznam!$A$2:$C$129,3),"------")</f>
        <v>Ondratice</v>
      </c>
      <c r="D64" s="77" t="str">
        <f>IF('záp čtyřhra mužů'!J17&gt;'záp čtyřhra mužů'!L17,'záp čtyřhra mužů'!B17,IF('záp čtyřhra mužů'!J17&lt;'záp čtyřhra mužů'!L17,'záp čtyřhra mužů'!D17," "))</f>
        <v>Sedláček - Janík</v>
      </c>
      <c r="E64" s="78"/>
      <c r="F64" s="75"/>
      <c r="G64" s="75"/>
    </row>
    <row r="65" spans="1:7" ht="12" customHeight="1">
      <c r="A65" s="225"/>
      <c r="B65" s="187"/>
      <c r="C65" s="92" t="str">
        <f>IF(A64&gt;0,VLOOKUP(A64,seznam!$A$2:$C$129,2),"------")</f>
        <v>Sedláček - Janík</v>
      </c>
      <c r="D65" s="75"/>
      <c r="E65" s="75"/>
      <c r="F65" s="75"/>
      <c r="G65" s="75"/>
    </row>
    <row r="66" spans="1:7" ht="12" customHeight="1">
      <c r="A66" s="73"/>
      <c r="B66" s="73"/>
      <c r="C66" s="84"/>
      <c r="D66" s="75"/>
      <c r="E66" s="75"/>
      <c r="F66" s="85"/>
      <c r="G66" s="85"/>
    </row>
    <row r="80" spans="1:7">
      <c r="A80" s="224">
        <v>71</v>
      </c>
      <c r="B80" s="223">
        <v>1</v>
      </c>
      <c r="C80" s="74" t="str">
        <f>IF(A80&gt;0,VLOOKUP(A80,seznam!$A$2:$C$129,3),"------")</f>
        <v>Mor. Beroun</v>
      </c>
      <c r="D80" s="75"/>
      <c r="E80" s="75"/>
      <c r="F80" s="226"/>
      <c r="G80" s="227"/>
    </row>
    <row r="81" spans="1:7">
      <c r="A81" s="225"/>
      <c r="B81" s="187"/>
      <c r="C81" s="91" t="str">
        <f>IF(A80&gt;0,VLOOKUP(A80,seznam!$A$2:$C$129,2),"------")</f>
        <v>Glücková - Glücková</v>
      </c>
      <c r="D81" s="75" t="s">
        <v>166</v>
      </c>
      <c r="E81" s="75"/>
      <c r="F81" s="227"/>
      <c r="G81" s="227"/>
    </row>
    <row r="82" spans="1:7">
      <c r="A82" s="224"/>
      <c r="B82" s="222">
        <v>2</v>
      </c>
      <c r="C82" s="124" t="str">
        <f>IF(A82&gt;0,VLOOKUP(A82,seznam!$A$2:$C$129,3),"------")</f>
        <v>------</v>
      </c>
      <c r="D82" s="77" t="s">
        <v>215</v>
      </c>
      <c r="E82" s="75"/>
      <c r="F82" s="75"/>
      <c r="G82" s="75"/>
    </row>
    <row r="83" spans="1:7">
      <c r="A83" s="225"/>
      <c r="B83" s="222"/>
      <c r="C83" s="125" t="str">
        <f>IF(A82&gt;0,VLOOKUP(A82,seznam!$A$2:$C$129,2),"------")</f>
        <v>------</v>
      </c>
      <c r="D83" s="75" t="str">
        <f>IF('záp mix'!J80&gt;'záp mix'!L80,CONCATENATE('záp mix'!J80,":",'záp mix'!L80,"   (",'záp mix'!E80,";",'záp mix'!F80,";",'záp mix'!G80,";",'záp mix'!H80,";",'záp mix'!I80,")"),IF('záp mix'!J80&lt;'záp mix'!L80,CONCATENATE('záp mix'!L80,":",'záp mix'!J80,"   (",IF('záp mix'!E80="0","-0",-'záp mix'!E80),";",IF('záp mix'!F80="0","-0",-'záp mix'!F80),";",IF('záp mix'!G80="0","-0",-'záp mix'!G80),";",IF('záp mix'!H80="0","-0",IF(LEN('záp mix'!H80)&gt;0,-'záp mix'!H80,'záp mix'!H80)),";",IF(LEN('záp mix'!I80)&gt;0,-'záp mix'!I80,'záp mix'!I80),")")," "))</f>
        <v xml:space="preserve"> </v>
      </c>
      <c r="E83" s="236" t="s">
        <v>224</v>
      </c>
      <c r="F83" s="75"/>
      <c r="G83" s="75"/>
    </row>
    <row r="84" spans="1:7">
      <c r="A84" s="224"/>
      <c r="B84" s="222">
        <v>3</v>
      </c>
      <c r="C84" s="126" t="str">
        <f>IF(A84&gt;0,VLOOKUP(A84,seznam!$A$2:$C$129,3),"------")</f>
        <v>------</v>
      </c>
      <c r="D84" s="75"/>
      <c r="E84" s="232" t="s">
        <v>215</v>
      </c>
      <c r="F84" s="75"/>
      <c r="G84" s="75"/>
    </row>
    <row r="85" spans="1:7">
      <c r="A85" s="225"/>
      <c r="B85" s="222"/>
      <c r="C85" s="127" t="str">
        <f>IF(A84&gt;0,VLOOKUP(A84,seznam!$A$2:$C$129,2),"------")</f>
        <v>------</v>
      </c>
      <c r="D85" s="237" t="s">
        <v>158</v>
      </c>
      <c r="E85" s="78" t="str">
        <f>IF('záp mix'!W80&gt;'záp mix'!Y80,CONCATENATE('záp mix'!W80,":",'záp mix'!Y80,"   (",'záp mix'!R80,";",'záp mix'!S80,";",'záp mix'!T80,";",'záp mix'!U80,";",'záp mix'!V80,")"),IF('záp mix'!W80&lt;'záp mix'!Y80,CONCATENATE('záp mix'!Y80,":",'záp mix'!W80,"   (",IF('záp mix'!R80="0","-0",-'záp mix'!R80),";",IF('záp mix'!S80="0","-0",-'záp mix'!S80),";",IF('záp mix'!T80="0","-0",-'záp mix'!T80),";",IF('záp mix'!U80="0","-0",IF(LEN('záp mix'!U80)&gt;0,-'záp mix'!U80,'záp mix'!U80)),";",IF(LEN('záp mix'!V80)&gt;0,-'záp mix'!V80,'záp mix'!V80),")")," "))</f>
        <v xml:space="preserve"> </v>
      </c>
      <c r="F85" s="78"/>
      <c r="G85" s="75"/>
    </row>
    <row r="86" spans="1:7">
      <c r="A86" s="224">
        <v>74</v>
      </c>
      <c r="B86" s="222">
        <v>4</v>
      </c>
      <c r="C86" s="76" t="str">
        <f>IF(A86&gt;0,VLOOKUP(A86,seznam!$A$2:$C$129,3),"------")</f>
        <v>Kolšov</v>
      </c>
      <c r="D86" s="234" t="s">
        <v>220</v>
      </c>
      <c r="E86" s="78"/>
      <c r="F86" s="78"/>
      <c r="G86" s="75"/>
    </row>
    <row r="87" spans="1:7">
      <c r="A87" s="225"/>
      <c r="B87" s="222"/>
      <c r="C87" s="92" t="str">
        <f>IF(A86&gt;0,VLOOKUP(A86,seznam!$A$2:$C$129,2),"------")</f>
        <v>Zittová - Solařová</v>
      </c>
      <c r="D87" s="75"/>
      <c r="E87" s="75"/>
      <c r="F87" s="78" t="s">
        <v>200</v>
      </c>
      <c r="G87" s="75"/>
    </row>
    <row r="88" spans="1:7">
      <c r="A88" s="224">
        <v>73</v>
      </c>
      <c r="B88" s="222">
        <v>5</v>
      </c>
      <c r="C88" s="74" t="str">
        <f>IF(A88&gt;0,VLOOKUP(A88,seznam!$A$2:$C$129,3),"------")</f>
        <v>Hnojice/Litovel</v>
      </c>
      <c r="D88" s="75"/>
      <c r="E88" s="75"/>
      <c r="F88" s="238" t="s">
        <v>216</v>
      </c>
      <c r="G88" s="75"/>
    </row>
    <row r="89" spans="1:7">
      <c r="A89" s="225"/>
      <c r="B89" s="222"/>
      <c r="C89" s="91" t="str">
        <f>IF(A88&gt;0,VLOOKUP(A88,seznam!$A$2:$C$129,2),"------")</f>
        <v>Ondrejková - Uvízlová</v>
      </c>
      <c r="D89" s="237" t="s">
        <v>222</v>
      </c>
      <c r="E89" s="75"/>
      <c r="F89" s="78" t="str">
        <f>IF('záp mix'!W85&gt;'záp mix'!Y85,CONCATENATE('záp mix'!W85,":",'záp mix'!Y85,"   (",'záp mix'!R85,";",'záp mix'!S85,";",'záp mix'!T85,";",'záp mix'!U85,";",'záp mix'!V85,")"),IF('záp mix'!W85&lt;'záp mix'!Y85,CONCATENATE('záp mix'!Y85,":",'záp mix'!W85,"   (",IF('záp mix'!R85="0","-0",-'záp mix'!R85),";",IF('záp mix'!S85="0","-0",-'záp mix'!S85),";",IF('záp mix'!T85="0","-0",-'záp mix'!T85),";",IF('záp mix'!U85="0","-0",IF(LEN('záp mix'!U85)&gt;0,-'záp mix'!U85,'záp mix'!U85)),";",IF(LEN('záp mix'!V85)&gt;0,-'záp mix'!V85,'záp mix'!V85),")")," "))</f>
        <v xml:space="preserve"> </v>
      </c>
      <c r="G89" s="145"/>
    </row>
    <row r="90" spans="1:7">
      <c r="A90" s="224">
        <v>75</v>
      </c>
      <c r="B90" s="222">
        <v>6</v>
      </c>
      <c r="C90" s="146" t="str">
        <f>IF(A90&gt;0,VLOOKUP(A90,seznam!$A$2:$C$129,3),"------")</f>
        <v>Bruntál</v>
      </c>
      <c r="D90" s="234" t="s">
        <v>241</v>
      </c>
      <c r="E90" s="75"/>
      <c r="F90" s="78"/>
      <c r="G90" s="145"/>
    </row>
    <row r="91" spans="1:7">
      <c r="A91" s="225"/>
      <c r="B91" s="222"/>
      <c r="C91" s="147" t="str">
        <f>IF(A90&gt;0,VLOOKUP(A90,seznam!$A$2:$C$129,2),"------")</f>
        <v xml:space="preserve">Mazalová - Mazalová </v>
      </c>
      <c r="D91" s="75"/>
      <c r="E91" s="78" t="s">
        <v>200</v>
      </c>
      <c r="F91" s="78"/>
      <c r="G91" s="145"/>
    </row>
    <row r="92" spans="1:7">
      <c r="A92" s="224"/>
      <c r="B92" s="222">
        <v>7</v>
      </c>
      <c r="C92" s="126" t="str">
        <f>IF(A92&gt;0,VLOOKUP(A92,seznam!$A$2:$C$129,3),"------")</f>
        <v>------</v>
      </c>
      <c r="D92" s="75"/>
      <c r="E92" s="79" t="s">
        <v>216</v>
      </c>
      <c r="F92" s="78"/>
      <c r="G92" s="145"/>
    </row>
    <row r="93" spans="1:7">
      <c r="A93" s="225"/>
      <c r="B93" s="222"/>
      <c r="C93" s="127" t="str">
        <f>IF(A92&gt;0,VLOOKUP(A92,seznam!$A$2:$C$129,2),"------")</f>
        <v>------</v>
      </c>
      <c r="D93" s="75" t="s">
        <v>200</v>
      </c>
      <c r="E93" s="78" t="str">
        <f>IF('záp mix'!W81&gt;'záp mix'!Y81,CONCATENATE('záp mix'!W81,":",'záp mix'!Y81,"   (",'záp mix'!R81,";",'záp mix'!S81,";",'záp mix'!T81,";",'záp mix'!U81,";",'záp mix'!V81,")"),IF('záp mix'!W81&lt;'záp mix'!Y81,CONCATENATE('záp mix'!Y81,":",'záp mix'!W81,"   (",IF('záp mix'!R81="0","-0",-'záp mix'!R81),";",IF('záp mix'!S81="0","-0",-'záp mix'!S81),";",IF('záp mix'!T81="0","-0",-'záp mix'!T81),";",IF('záp mix'!U81="0","-0",IF(LEN('záp mix'!U81)&gt;0,-'záp mix'!U81,'záp mix'!U81)),";",IF(LEN('záp mix'!V81)&gt;0,-'záp mix'!V81,'záp mix'!V81),")")," "))</f>
        <v xml:space="preserve"> </v>
      </c>
      <c r="F93" s="75"/>
      <c r="G93" s="145"/>
    </row>
    <row r="94" spans="1:7">
      <c r="A94" s="224">
        <v>72</v>
      </c>
      <c r="B94" s="222">
        <v>8</v>
      </c>
      <c r="C94" s="76" t="str">
        <f>IF(A94&gt;0,VLOOKUP(A94,seznam!$A$2:$C$129,3),"------")</f>
        <v>Kolšov/Šumperk</v>
      </c>
      <c r="D94" s="77" t="s">
        <v>216</v>
      </c>
      <c r="E94" s="78"/>
      <c r="F94" s="75"/>
      <c r="G94" s="145"/>
    </row>
    <row r="95" spans="1:7">
      <c r="A95" s="225"/>
      <c r="B95" s="222"/>
      <c r="C95" s="92" t="str">
        <f>IF(A94&gt;0,VLOOKUP(A94,seznam!$A$2:$C$129,2),"------")</f>
        <v>Skokanová - Švestáková</v>
      </c>
      <c r="D95" s="75" t="str">
        <f>IF('záp mix'!J83&gt;'záp mix'!L83,CONCATENATE('záp mix'!J83,":",'záp mix'!L83,"   (",'záp mix'!E83,";",'záp mix'!F83,";",'záp mix'!G83,";",'záp mix'!H83,";",'záp mix'!I83,")"),IF('záp mix'!J83&lt;'záp mix'!L83,CONCATENATE('záp mix'!L83,":",'záp mix'!J83,"   (",IF('záp mix'!E83="0","-0",-'záp mix'!E83),";",IF('záp mix'!F83="0","-0",-'záp mix'!F83),";",IF('záp mix'!G83="0","-0",-'záp mix'!G83),";",IF('záp mix'!H83="0","-0",IF(LEN('záp mix'!H83)&gt;0,-'záp mix'!H83,'záp mix'!H83)),";",IF(LEN('záp mix'!I83)&gt;0,-'záp mix'!I83,'záp mix'!I83),")")," "))</f>
        <v xml:space="preserve"> </v>
      </c>
      <c r="E95" s="75"/>
      <c r="F95" s="75"/>
      <c r="G95" s="145"/>
    </row>
  </sheetData>
  <mergeCells count="83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  <mergeCell ref="A80:A81"/>
    <mergeCell ref="B80:B81"/>
    <mergeCell ref="F80:G81"/>
    <mergeCell ref="A82:A83"/>
    <mergeCell ref="B82:B83"/>
    <mergeCell ref="A84:A85"/>
    <mergeCell ref="B84:B85"/>
    <mergeCell ref="A86:A87"/>
    <mergeCell ref="B86:B87"/>
    <mergeCell ref="A88:A89"/>
    <mergeCell ref="B88:B89"/>
    <mergeCell ref="A90:A91"/>
    <mergeCell ref="B90:B91"/>
    <mergeCell ref="A92:A93"/>
    <mergeCell ref="B92:B93"/>
    <mergeCell ref="A94:A95"/>
    <mergeCell ref="B94:B95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G18" sqref="G18"/>
    </sheetView>
  </sheetViews>
  <sheetFormatPr defaultColWidth="9.21875" defaultRowHeight="13.2"/>
  <cols>
    <col min="1" max="2" width="2.77734375" style="2" customWidth="1"/>
    <col min="3" max="3" width="18.77734375" style="2" customWidth="1"/>
    <col min="4" max="7" width="18.77734375" style="3" customWidth="1"/>
    <col min="8" max="8" width="16.44140625" customWidth="1"/>
  </cols>
  <sheetData>
    <row r="1" spans="1:8" ht="31.05" customHeight="1">
      <c r="A1" s="107"/>
      <c r="B1" s="206" t="s">
        <v>112</v>
      </c>
      <c r="C1" s="206"/>
      <c r="D1" s="206"/>
      <c r="E1" s="206"/>
      <c r="F1" s="206"/>
      <c r="G1" s="206"/>
      <c r="H1" s="119"/>
    </row>
    <row r="2" spans="1:8" ht="12" customHeight="1">
      <c r="A2" s="224">
        <v>81</v>
      </c>
      <c r="B2" s="223">
        <v>1</v>
      </c>
      <c r="C2" s="74" t="str">
        <f>IF(A2&gt;0,VLOOKUP(A2,seznam!$A$2:$C$129,3),"------")</f>
        <v>Přerov/Mor. Beroun</v>
      </c>
      <c r="D2" s="75"/>
      <c r="E2" s="75"/>
      <c r="F2" s="226" t="str">
        <f>skupiny!Y2</f>
        <v>MB 27.1.2024</v>
      </c>
      <c r="G2" s="227"/>
    </row>
    <row r="3" spans="1:8" ht="12" customHeight="1">
      <c r="A3" s="225"/>
      <c r="B3" s="187"/>
      <c r="C3" s="91" t="str">
        <f>IF(A2&gt;0,VLOOKUP(A2,seznam!$A$2:$C$129,2),"------")</f>
        <v>Palásek - Glücková L.</v>
      </c>
      <c r="D3" s="75"/>
      <c r="E3" s="75"/>
      <c r="F3" s="227"/>
      <c r="G3" s="227"/>
      <c r="H3" t="str">
        <f>IF(LEN('záp mix'!E2)&gt;0,IF('záp mix'!J2&gt;'záp mix'!L2,CONCATENATE('záp mix'!J2,":",'záp mix'!L2,"   (",'záp mix'!E2,";",'záp mix'!F2,";",'záp mix'!G2,";",'záp mix'!H2,";",'záp mix'!I2,")"),IF('záp mix'!J2&lt;'záp mix'!L2,CONCATENATE('záp mix'!L2,":",'záp mix'!J2,"   (",IF('záp mix'!E2="0","-0",-'záp mix'!E2),";",IF('záp mix'!F2="0","-0",-'záp mix'!F2),";",IF('záp mix'!G2="0","-0",-'záp mix'!G2),";",IF('záp mix'!H2="0","-0",IF(LEN('záp mix'!H2)&gt;0,-'záp mix'!H2,'záp mix'!H2)),";",IF(LEN('záp mix'!I2)&gt;0,-'záp mix'!I2,'záp mix'!I2),")")," ")),IF(OR('záp mix'!B2="------",'záp mix'!D2="------",'záp mix'!J2='záp mix'!L2)," ","wo "))</f>
        <v>3:0   (0;0;0;;)</v>
      </c>
    </row>
    <row r="4" spans="1:8" ht="12" customHeight="1">
      <c r="A4" s="224"/>
      <c r="B4" s="222">
        <v>2</v>
      </c>
      <c r="C4" s="124" t="str">
        <f>IF(A4&gt;0,VLOOKUP(A4,seznam!$A$2:$C$129,3),"------")</f>
        <v>------</v>
      </c>
      <c r="D4" s="77" t="str">
        <f>IF('záp mix'!J2&gt;'záp mix'!L2,'záp mix'!B2,IF('záp mix'!J2&lt;'záp mix'!L2,'záp mix'!D2," "))</f>
        <v>Palásek - Glücková L.</v>
      </c>
      <c r="E4" s="75"/>
      <c r="F4" s="75"/>
      <c r="G4" s="75"/>
    </row>
    <row r="5" spans="1:8" ht="12" customHeight="1">
      <c r="A5" s="225"/>
      <c r="B5" s="222"/>
      <c r="C5" s="125" t="str">
        <f>IF(A4&gt;0,VLOOKUP(A4,seznam!$A$2:$C$129,2),"------")</f>
        <v>------</v>
      </c>
      <c r="D5" s="75"/>
      <c r="E5" s="78"/>
      <c r="F5" s="75"/>
      <c r="G5" s="75"/>
    </row>
    <row r="6" spans="1:8" ht="12" customHeight="1">
      <c r="A6" s="224"/>
      <c r="B6" s="222">
        <v>3</v>
      </c>
      <c r="C6" s="126" t="str">
        <f>IF(A6&gt;0,VLOOKUP(A6,seznam!$A$2:$C$129,3),"------")</f>
        <v>------</v>
      </c>
      <c r="D6" s="75"/>
      <c r="E6" s="79" t="str">
        <f>IF('záp mix'!W2&gt;'záp mix'!Y2,'záp mix'!O2,IF('záp mix'!W2&lt;'záp mix'!Y2,'záp mix'!Q2," "))</f>
        <v>Palásek - Glücková L.</v>
      </c>
      <c r="F6" s="75"/>
      <c r="G6" s="75"/>
    </row>
    <row r="7" spans="1:8" ht="12" customHeight="1">
      <c r="A7" s="225"/>
      <c r="B7" s="222"/>
      <c r="C7" s="127" t="str">
        <f>IF(A6&gt;0,VLOOKUP(A6,seznam!$A$2:$C$129,2),"------")</f>
        <v>------</v>
      </c>
      <c r="D7" s="75"/>
      <c r="E7" s="78" t="str">
        <f>IF('záp mix'!W2&gt;'záp mix'!Y2,CONCATENATE('záp mix'!W2,":",'záp mix'!Y2,"   (",'záp mix'!R2,";",'záp mix'!S2,";",'záp mix'!T2,";",'záp mix'!U2,";",'záp mix'!V2,")"),IF('záp mix'!W2&lt;'záp mix'!Y2,CONCATENATE('záp mix'!Y2,":",'záp mix'!W2,"   (",IF('záp mix'!R2="0","-0",-'záp mix'!R2),";",IF('záp mix'!S2="0","-0",-'záp mix'!S2),";",IF('záp mix'!T2="0","-0",-'záp mix'!T2),";",IF('záp mix'!U2="0","-0",IF(LEN('záp mix'!U2)&gt;0,-'záp mix'!U2,'záp mix'!U2)),";",IF(LEN('záp mix'!V2)&gt;0,-'záp mix'!V2,'záp mix'!V2),")")," "))</f>
        <v>3:1   (8;7;-12;7;)</v>
      </c>
      <c r="F7" s="78"/>
      <c r="G7" s="75"/>
    </row>
    <row r="8" spans="1:8" ht="12" customHeight="1">
      <c r="A8" s="224">
        <v>85</v>
      </c>
      <c r="B8" s="222">
        <v>4</v>
      </c>
      <c r="C8" s="76" t="str">
        <f>IF(A8&gt;0,VLOOKUP(A8,seznam!$A$2:$C$129,3),"------")</f>
        <v>Hnojice/Kolšov</v>
      </c>
      <c r="D8" s="77" t="s">
        <v>159</v>
      </c>
      <c r="E8" s="78"/>
      <c r="F8" s="78"/>
      <c r="G8" s="75"/>
    </row>
    <row r="9" spans="1:8" ht="12" customHeight="1">
      <c r="A9" s="225"/>
      <c r="B9" s="222"/>
      <c r="C9" s="92" t="str">
        <f>IF(A8&gt;0,VLOOKUP(A8,seznam!$A$2:$C$129,2),"------")</f>
        <v>Šolle - Švestáková</v>
      </c>
      <c r="D9" s="75"/>
      <c r="E9" s="75"/>
      <c r="F9" s="78"/>
      <c r="G9" s="75"/>
    </row>
    <row r="10" spans="1:8" ht="12" customHeight="1">
      <c r="A10" s="224">
        <v>86</v>
      </c>
      <c r="B10" s="222">
        <v>5</v>
      </c>
      <c r="C10" s="74" t="str">
        <f>IF(A10&gt;0,VLOOKUP(A10,seznam!$A$2:$C$129,3),"------")</f>
        <v xml:space="preserve">Hnojice  </v>
      </c>
      <c r="D10" s="75"/>
      <c r="E10" s="75"/>
      <c r="F10" s="232" t="str">
        <f>IF('záp mix'!W7&gt;'záp mix'!Y7,'záp mix'!O7,IF('záp mix'!W7&lt;'záp mix'!Y7,'záp mix'!Q7," "))</f>
        <v>Palásek - Glücková L.</v>
      </c>
      <c r="G10" s="75"/>
    </row>
    <row r="11" spans="1:8" ht="12" customHeight="1">
      <c r="A11" s="225"/>
      <c r="B11" s="222"/>
      <c r="C11" s="91" t="str">
        <f>IF(A10&gt;0,VLOOKUP(A10,seznam!$A$2:$C$129,2),"------")</f>
        <v>Aberl - Ondrejková</v>
      </c>
      <c r="D11" s="75"/>
      <c r="E11" s="75"/>
      <c r="F11" s="78" t="str">
        <f>IF('záp mix'!W7&gt;'záp mix'!Y7,CONCATENATE('záp mix'!W7,":",'záp mix'!Y7,"   (",'záp mix'!R7,";",'záp mix'!S7,";",'záp mix'!T7,";",'záp mix'!U7,";",'záp mix'!V7,")"),IF('záp mix'!W7&lt;'záp mix'!Y7,CONCATENATE('záp mix'!Y7,":",'záp mix'!W7,"   (",IF('záp mix'!R7="0","-0",-'záp mix'!R7),";",IF('záp mix'!S7="0","-0",-'záp mix'!S7),";",IF('záp mix'!T7="0","-0",-'záp mix'!T7),";",IF('záp mix'!U7="0","-0",IF(LEN('záp mix'!U7)&gt;0,-'záp mix'!U7,'záp mix'!U7)),";",IF(LEN('záp mix'!V7)&gt;0,-'záp mix'!V7,'záp mix'!V7),")")," "))</f>
        <v>3:0   (10;3;4;;)</v>
      </c>
      <c r="G11" s="78"/>
    </row>
    <row r="12" spans="1:8" ht="12" customHeight="1">
      <c r="A12" s="224"/>
      <c r="B12" s="222">
        <v>6</v>
      </c>
      <c r="C12" s="124" t="str">
        <f>IF(A12&gt;0,VLOOKUP(A12,seznam!$A$2:$C$129,3),"------")</f>
        <v>------</v>
      </c>
      <c r="D12" s="74"/>
      <c r="E12" s="75"/>
      <c r="F12" s="78"/>
      <c r="G12" s="78"/>
    </row>
    <row r="13" spans="1:8" ht="12" customHeight="1">
      <c r="A13" s="225"/>
      <c r="B13" s="222"/>
      <c r="C13" s="125" t="str">
        <f>IF(A12&gt;0,VLOOKUP(A12,seznam!$A$2:$C$129,2),"------")</f>
        <v>------</v>
      </c>
      <c r="D13" s="77" t="s">
        <v>161</v>
      </c>
      <c r="E13" s="82"/>
      <c r="F13" s="145"/>
      <c r="G13" s="78"/>
    </row>
    <row r="14" spans="1:8" ht="12" customHeight="1">
      <c r="A14" s="224"/>
      <c r="B14" s="222">
        <v>7</v>
      </c>
      <c r="C14" s="126" t="str">
        <f>IF(A14&gt;0,VLOOKUP(A14,seznam!$A$2:$C$129,3),"------")</f>
        <v>------</v>
      </c>
      <c r="D14" s="75"/>
      <c r="E14" s="233" t="str">
        <f>IF('záp mix'!W3&gt;'záp mix'!Y3,'záp mix'!O3,IF('záp mix'!W3&lt;'záp mix'!Y3,'záp mix'!Q3," "))</f>
        <v>Švesták D. - Solařová</v>
      </c>
      <c r="F14" s="78"/>
      <c r="G14" s="78"/>
    </row>
    <row r="15" spans="1:8" ht="12" customHeight="1">
      <c r="A15" s="225"/>
      <c r="B15" s="222"/>
      <c r="C15" s="127" t="str">
        <f>IF(A14&gt;0,VLOOKUP(A14,seznam!$A$2:$C$129,2),"------")</f>
        <v>------</v>
      </c>
      <c r="D15" s="75"/>
      <c r="E15" s="78" t="str">
        <f>IF('záp mix'!W3&gt;'záp mix'!Y3,CONCATENATE('záp mix'!W3,":",'záp mix'!Y3,"   (",'záp mix'!R3,";",'záp mix'!S3,";",'záp mix'!T3,";",'záp mix'!U3,";",'záp mix'!V3,")"),IF('záp mix'!W3&lt;'záp mix'!Y3,CONCATENATE('záp mix'!Y3,":",'záp mix'!W3,"   (",IF('záp mix'!R3="0","-0",-'záp mix'!R3),";",IF('záp mix'!S3="0","-0",-'záp mix'!S3),";",IF('záp mix'!T3="0","-0",-'záp mix'!T3),";",IF('záp mix'!U3="0","-0",IF(LEN('záp mix'!U3)&gt;0,-'záp mix'!U3,'záp mix'!U3)),";",IF(LEN('záp mix'!V3)&gt;0,-'záp mix'!V3,'záp mix'!V3),")")," "))</f>
        <v>3:1   (-6;9;9;8;)</v>
      </c>
      <c r="F15" s="75"/>
      <c r="G15" s="78"/>
    </row>
    <row r="16" spans="1:8" ht="12" customHeight="1">
      <c r="A16" s="224">
        <v>84</v>
      </c>
      <c r="B16" s="222">
        <v>8</v>
      </c>
      <c r="C16" s="76" t="str">
        <f>IF(A16&gt;0,VLOOKUP(A16,seznam!$A$2:$C$129,3),"------")</f>
        <v>Kolšov</v>
      </c>
      <c r="D16" s="77" t="str">
        <f>IF('záp mix'!J5&gt;'záp mix'!L5,'záp mix'!B5,IF('záp mix'!J5&lt;'záp mix'!L5,'záp mix'!D5," "))</f>
        <v>Švesták D. - Solařová</v>
      </c>
      <c r="E16" s="78"/>
      <c r="F16" s="75"/>
      <c r="G16" s="78"/>
    </row>
    <row r="17" spans="1:7" ht="12" customHeight="1">
      <c r="A17" s="225"/>
      <c r="B17" s="222"/>
      <c r="C17" s="92" t="str">
        <f>IF(A16&gt;0,VLOOKUP(A16,seznam!$A$2:$C$129,2),"------")</f>
        <v>Švesták D. - Solařová</v>
      </c>
      <c r="D17" s="75"/>
      <c r="E17" s="75"/>
      <c r="F17" s="75"/>
      <c r="G17" s="78"/>
    </row>
    <row r="18" spans="1:7" ht="12" customHeight="1">
      <c r="A18" s="224">
        <v>83</v>
      </c>
      <c r="B18" s="222">
        <v>9</v>
      </c>
      <c r="C18" s="74" t="str">
        <f>IF(A18&gt;0,VLOOKUP(A18,seznam!$A$2:$C$129,3),"------")</f>
        <v>Přerov/Bruntál</v>
      </c>
      <c r="D18" s="75"/>
      <c r="E18" s="75"/>
      <c r="F18" s="75"/>
      <c r="G18" s="238" t="str">
        <f>IF('záp mix'!W10&gt;'záp mix'!Y10,'záp mix'!O10,IF('záp mix'!W10&lt;'záp mix'!Y10,'záp mix'!Q10," "))</f>
        <v>Skřivánek - Mazalová</v>
      </c>
    </row>
    <row r="19" spans="1:7" ht="12" customHeight="1">
      <c r="A19" s="225"/>
      <c r="B19" s="222"/>
      <c r="C19" s="91" t="str">
        <f>IF(A18&gt;0,VLOOKUP(A18,seznam!$A$2:$C$129,2),"------")</f>
        <v>Skřivánek - Mazalová</v>
      </c>
      <c r="D19" s="75"/>
      <c r="E19" s="75"/>
      <c r="F19" s="82"/>
      <c r="G19"/>
    </row>
    <row r="20" spans="1:7" ht="12" customHeight="1">
      <c r="A20" s="224"/>
      <c r="B20" s="222">
        <v>10</v>
      </c>
      <c r="C20" s="124" t="str">
        <f>IF(A20&gt;0,VLOOKUP(A20,seznam!$A$2:$C$129,3),"------")</f>
        <v>------</v>
      </c>
      <c r="D20" s="77" t="str">
        <f>IF('záp mix'!J6&gt;'záp mix'!L6,'záp mix'!B6,IF('záp mix'!J6&lt;'záp mix'!L6,'záp mix'!D6," "))</f>
        <v>Skřivánek - Mazalová</v>
      </c>
      <c r="E20" s="75"/>
      <c r="F20" s="82"/>
      <c r="G20"/>
    </row>
    <row r="21" spans="1:7" ht="12" customHeight="1">
      <c r="A21" s="225"/>
      <c r="B21" s="222"/>
      <c r="C21" s="125" t="str">
        <f>IF(A20&gt;0,VLOOKUP(A20,seznam!$A$2:$C$129,2),"------")</f>
        <v>------</v>
      </c>
      <c r="D21" s="75"/>
      <c r="E21" s="78"/>
      <c r="F21" s="82"/>
      <c r="G21"/>
    </row>
    <row r="22" spans="1:7" ht="12" customHeight="1">
      <c r="A22" s="224">
        <v>89</v>
      </c>
      <c r="B22" s="222">
        <v>11</v>
      </c>
      <c r="C22" s="74" t="str">
        <f>IF(A22&gt;0,VLOOKUP(A22,seznam!$A$2:$C$129,3),"------")</f>
        <v>Mor. Beroun</v>
      </c>
      <c r="D22" s="75"/>
      <c r="E22" s="79" t="str">
        <f>IF('záp mix'!W4&gt;'záp mix'!Y4,'záp mix'!O4,IF('záp mix'!W4&lt;'záp mix'!Y4,'záp mix'!Q4," "))</f>
        <v>Skřivánek - Mazalová</v>
      </c>
      <c r="F22" s="82"/>
      <c r="G22"/>
    </row>
    <row r="23" spans="1:7" ht="12" customHeight="1">
      <c r="A23" s="225"/>
      <c r="B23" s="222"/>
      <c r="C23" s="91" t="str">
        <f>IF(A22&gt;0,VLOOKUP(A22,seznam!$A$2:$C$129,2),"------")</f>
        <v>Pavela - Glücková R.</v>
      </c>
      <c r="D23" s="75"/>
      <c r="E23" s="78" t="str">
        <f>IF('záp mix'!W4&gt;'záp mix'!Y4,CONCATENATE('záp mix'!W4,":",'záp mix'!Y4,"   (",'záp mix'!R4,";",'záp mix'!S4,";",'záp mix'!T4,";",'záp mix'!U4,";",'záp mix'!V4,")"),IF('záp mix'!W4&lt;'záp mix'!Y4,CONCATENATE('záp mix'!Y4,":",'záp mix'!W4,"   (",IF('záp mix'!R4="0","-0",-'záp mix'!R4),";",IF('záp mix'!S4="0","-0",-'záp mix'!S4),";",IF('záp mix'!T4="0","-0",-'záp mix'!T4),";",IF('záp mix'!U4="0","-0",IF(LEN('záp mix'!U4)&gt;0,-'záp mix'!U4,'záp mix'!U4)),";",IF(LEN('záp mix'!V4)&gt;0,-'záp mix'!V4,'záp mix'!V4),")")," "))</f>
        <v>3:1   (7;11;-8;33;)</v>
      </c>
      <c r="F23" s="81"/>
      <c r="G23"/>
    </row>
    <row r="24" spans="1:7" ht="12" customHeight="1">
      <c r="A24" s="224">
        <v>87</v>
      </c>
      <c r="B24" s="222">
        <v>12</v>
      </c>
      <c r="C24" s="76" t="str">
        <f>IF(A24&gt;0,VLOOKUP(A24,seznam!$A$2:$C$129,3),"------")</f>
        <v>Kolšov/Litovel</v>
      </c>
      <c r="D24" s="77" t="str">
        <f>IF('záp mix'!J7&gt;'záp mix'!L7,'záp mix'!B7,IF('záp mix'!J7&lt;'záp mix'!L7,'záp mix'!D7," "))</f>
        <v>Pavela - Glücková R.</v>
      </c>
      <c r="E24" s="78"/>
      <c r="F24" s="81"/>
      <c r="G24"/>
    </row>
    <row r="25" spans="1:7" ht="12" customHeight="1">
      <c r="A25" s="225"/>
      <c r="B25" s="222"/>
      <c r="C25" s="92" t="str">
        <f>IF(A24&gt;0,VLOOKUP(A24,seznam!$A$2:$C$129,2),"------")</f>
        <v>Švesták A. - Uvízlová</v>
      </c>
      <c r="D25" s="75" t="str">
        <f>IF('záp mix'!J7&gt;'záp mix'!L7,CONCATENATE('záp mix'!J7,":",'záp mix'!L7,"   (",'záp mix'!E7,";",'záp mix'!F7,";",'záp mix'!G7,";",'záp mix'!H7,";",'záp mix'!I7,")"),IF('záp mix'!J7&lt;'záp mix'!L7,CONCATENATE('záp mix'!L7,":",'záp mix'!J7,"   (",IF('záp mix'!E7="0","-0",-'záp mix'!E7),";",IF('záp mix'!F7="0","-0",-'záp mix'!F7),";",IF('záp mix'!G7="0","-0",-'záp mix'!G7),";",IF('záp mix'!H7="0","-0",IF(LEN('záp mix'!H7)&gt;0,-'záp mix'!H7,'záp mix'!H7)),";",IF(LEN('záp mix'!I7)&gt;0,-'záp mix'!I7,'záp mix'!I7),")")," "))</f>
        <v>3:1   (9;7;-6;2;)</v>
      </c>
      <c r="E25" s="75"/>
      <c r="F25" s="81"/>
      <c r="G25"/>
    </row>
    <row r="26" spans="1:7" ht="12" customHeight="1">
      <c r="A26" s="224">
        <v>88</v>
      </c>
      <c r="B26" s="222">
        <v>13</v>
      </c>
      <c r="C26" s="74" t="str">
        <f>IF(A26&gt;0,VLOOKUP(A26,seznam!$A$2:$C$129,3),"------")</f>
        <v>Kolšov</v>
      </c>
      <c r="D26" s="75"/>
      <c r="E26" s="75"/>
      <c r="F26" s="83" t="str">
        <f>IF('záp mix'!W8&gt;'záp mix'!Y8,'záp mix'!O8,IF('záp mix'!W8&lt;'záp mix'!Y8,'záp mix'!Q8," "))</f>
        <v>Skřivánek - Mazalová</v>
      </c>
      <c r="G26"/>
    </row>
    <row r="27" spans="1:7" ht="12" customHeight="1">
      <c r="A27" s="225"/>
      <c r="B27" s="222"/>
      <c r="C27" s="91" t="str">
        <f>IF(A26&gt;0,VLOOKUP(A26,seznam!$A$2:$C$129,2),"------")</f>
        <v>Šmíd - Zittová</v>
      </c>
      <c r="D27" s="75"/>
      <c r="E27" s="75"/>
      <c r="F27" s="78" t="str">
        <f>IF('záp mix'!W8&gt;'záp mix'!Y8,CONCATENATE('záp mix'!W8,":",'záp mix'!Y8,"   (",'záp mix'!R8,";",'záp mix'!S8,";",'záp mix'!T8,";",'záp mix'!U8,";",'záp mix'!V8,")"),IF('záp mix'!W8&lt;'záp mix'!Y8,CONCATENATE('záp mix'!Y8,":",'záp mix'!W8,"   (",IF('záp mix'!R8="0","-0",-'záp mix'!R8),";",IF('záp mix'!S8="0","-0",-'záp mix'!S8),";",IF('záp mix'!T8="0","-0",-'záp mix'!T8),";",IF('záp mix'!U8="0","-0",IF(LEN('záp mix'!U8)&gt;0,-'záp mix'!U8,'záp mix'!U8)),";",IF(LEN('záp mix'!V8)&gt;0,-'záp mix'!V8,'záp mix'!V8),")")," "))</f>
        <v>3:0   (6;7;8;;)</v>
      </c>
      <c r="G27"/>
    </row>
    <row r="28" spans="1:7" ht="12" customHeight="1">
      <c r="A28" s="224"/>
      <c r="B28" s="222">
        <v>14</v>
      </c>
      <c r="C28" s="124" t="str">
        <f>IF(A28&gt;0,VLOOKUP(A28,seznam!$A$2:$C$129,3),"------")</f>
        <v>------</v>
      </c>
      <c r="D28" s="77" t="str">
        <f>IF('záp mix'!J8&gt;'záp mix'!L8,'záp mix'!B8,IF('záp mix'!J8&lt;'záp mix'!L8,'záp mix'!D8," "))</f>
        <v>Šmíd - Zittová</v>
      </c>
      <c r="E28" s="75"/>
      <c r="F28" s="78"/>
      <c r="G28"/>
    </row>
    <row r="29" spans="1:7" ht="12" customHeight="1">
      <c r="A29" s="225"/>
      <c r="B29" s="222"/>
      <c r="C29" s="125" t="str">
        <f>IF(A28&gt;0,VLOOKUP(A28,seznam!$A$2:$C$129,2),"------")</f>
        <v>------</v>
      </c>
      <c r="D29" s="75"/>
      <c r="E29" s="78"/>
      <c r="F29" s="78"/>
      <c r="G29"/>
    </row>
    <row r="30" spans="1:7" ht="12" customHeight="1">
      <c r="A30" s="224"/>
      <c r="B30" s="222">
        <v>15</v>
      </c>
      <c r="C30" s="126" t="str">
        <f>IF(A30&gt;0,VLOOKUP(A30,seznam!$A$2:$C$129,3),"------")</f>
        <v>------</v>
      </c>
      <c r="D30" s="75"/>
      <c r="E30" s="233" t="str">
        <f>IF('záp mix'!W5&gt;'záp mix'!Y5,'záp mix'!O5,IF('záp mix'!W5&lt;'záp mix'!Y5,'záp mix'!Q5," "))</f>
        <v xml:space="preserve">Opanasiuk - Skokanová </v>
      </c>
      <c r="F30" s="78"/>
      <c r="G30"/>
    </row>
    <row r="31" spans="1:7" ht="12" customHeight="1">
      <c r="A31" s="225"/>
      <c r="B31" s="222"/>
      <c r="C31" s="127" t="str">
        <f>IF(A30&gt;0,VLOOKUP(A30,seznam!$A$2:$C$129,2),"------")</f>
        <v>------</v>
      </c>
      <c r="D31" s="75"/>
      <c r="E31" s="78" t="str">
        <f>IF('záp mix'!W5&gt;'záp mix'!Y5,CONCATENATE('záp mix'!W5,":",'záp mix'!Y5,"   (",'záp mix'!R5,";",'záp mix'!S5,";",'záp mix'!T5,";",'záp mix'!U5,";",'záp mix'!V5,")"),IF('záp mix'!W5&lt;'záp mix'!Y5,CONCATENATE('záp mix'!Y5,":",'záp mix'!W5,"   (",IF('záp mix'!R5="0","-0",-'záp mix'!R5),";",IF('záp mix'!S5="0","-0",-'záp mix'!S5),";",IF('záp mix'!T5="0","-0",-'záp mix'!T5),";",IF('záp mix'!U5="0","-0",IF(LEN('záp mix'!U5)&gt;0,-'záp mix'!U5,'záp mix'!U5)),";",IF(LEN('záp mix'!V5)&gt;0,-'záp mix'!V5,'záp mix'!V5),")")," "))</f>
        <v>3:1   (9;9;-9;8;)</v>
      </c>
      <c r="F31" s="75"/>
      <c r="G31"/>
    </row>
    <row r="32" spans="1:7" ht="12" customHeight="1">
      <c r="A32" s="224">
        <v>82</v>
      </c>
      <c r="B32" s="222">
        <v>16</v>
      </c>
      <c r="C32" s="76" t="str">
        <f>IF(A32&gt;0,VLOOKUP(A32,seznam!$A$2:$C$129,3),"------")</f>
        <v>Šumperk</v>
      </c>
      <c r="D32" s="77" t="str">
        <f>IF('záp mix'!J9&gt;'záp mix'!L9,'záp mix'!B9,IF('záp mix'!J9&lt;'záp mix'!L9,'záp mix'!D9," "))</f>
        <v xml:space="preserve">Opanasiuk - Skokanová </v>
      </c>
      <c r="E32" s="78"/>
      <c r="F32" s="75"/>
      <c r="G32"/>
    </row>
    <row r="33" spans="1:7" ht="12" customHeight="1">
      <c r="A33" s="225"/>
      <c r="B33" s="222"/>
      <c r="C33" s="92" t="str">
        <f>IF(A32&gt;0,VLOOKUP(A32,seznam!$A$2:$C$129,2),"------")</f>
        <v xml:space="preserve">Opanasiuk - Skokanová </v>
      </c>
      <c r="D33" s="75"/>
      <c r="E33" s="75"/>
      <c r="F33" s="75"/>
      <c r="G33"/>
    </row>
  </sheetData>
  <mergeCells count="34">
    <mergeCell ref="A20:A21"/>
    <mergeCell ref="B20:B21"/>
    <mergeCell ref="A22:A23"/>
    <mergeCell ref="B22:B23"/>
    <mergeCell ref="A24:A25"/>
    <mergeCell ref="B24:B25"/>
    <mergeCell ref="A32:A33"/>
    <mergeCell ref="B32:B33"/>
    <mergeCell ref="A26:A27"/>
    <mergeCell ref="B26:B27"/>
    <mergeCell ref="A28:A29"/>
    <mergeCell ref="B28:B29"/>
    <mergeCell ref="A30:A31"/>
    <mergeCell ref="B30:B31"/>
    <mergeCell ref="B14:B15"/>
    <mergeCell ref="A16:A17"/>
    <mergeCell ref="B16:B17"/>
    <mergeCell ref="A18:A19"/>
    <mergeCell ref="B18:B19"/>
    <mergeCell ref="A14:A15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31"/>
  <sheetViews>
    <sheetView tabSelected="1" workbookViewId="0">
      <selection activeCell="B1" sqref="B1"/>
    </sheetView>
  </sheetViews>
  <sheetFormatPr defaultRowHeight="13.2"/>
  <cols>
    <col min="1" max="1" width="5.44140625" style="1" customWidth="1"/>
    <col min="2" max="2" width="20.77734375" style="34" customWidth="1"/>
    <col min="3" max="3" width="19.77734375" style="34" customWidth="1"/>
    <col min="4" max="4" width="9.21875" style="33"/>
    <col min="5" max="5" width="6.77734375" style="33" customWidth="1"/>
    <col min="6" max="6" width="6.77734375" style="120" customWidth="1"/>
    <col min="7" max="7" width="52.77734375" customWidth="1"/>
    <col min="8" max="8" width="21.77734375" style="108" customWidth="1"/>
    <col min="9" max="9" width="23.77734375" customWidth="1"/>
  </cols>
  <sheetData>
    <row r="1" spans="1:12" s="1" customFormat="1">
      <c r="B1" s="33" t="s">
        <v>7</v>
      </c>
      <c r="C1" s="33" t="s">
        <v>0</v>
      </c>
      <c r="D1" s="33" t="s">
        <v>8</v>
      </c>
      <c r="E1" s="33" t="s">
        <v>135</v>
      </c>
      <c r="F1" s="120"/>
      <c r="H1" s="110"/>
      <c r="I1" s="111"/>
      <c r="J1" s="112"/>
      <c r="K1" s="112"/>
      <c r="L1" s="112"/>
    </row>
    <row r="2" spans="1:12" ht="14.4">
      <c r="A2" s="103">
        <v>1</v>
      </c>
      <c r="B2" s="119" t="s">
        <v>58</v>
      </c>
      <c r="C2" s="119" t="s">
        <v>44</v>
      </c>
      <c r="D2" s="138" t="s">
        <v>125</v>
      </c>
      <c r="E2" s="138" t="s">
        <v>143</v>
      </c>
      <c r="F2" s="130"/>
      <c r="H2" s="110"/>
      <c r="I2" s="111"/>
      <c r="J2" s="112"/>
      <c r="K2" s="112"/>
      <c r="L2" s="112"/>
    </row>
    <row r="3" spans="1:12" ht="14.4">
      <c r="A3" s="103">
        <v>2</v>
      </c>
      <c r="B3" s="119" t="s">
        <v>59</v>
      </c>
      <c r="C3" s="119" t="s">
        <v>45</v>
      </c>
      <c r="D3" s="138" t="s">
        <v>124</v>
      </c>
      <c r="E3" s="138" t="s">
        <v>142</v>
      </c>
      <c r="F3" s="109"/>
      <c r="H3" s="110"/>
      <c r="I3" s="111"/>
      <c r="J3" s="112"/>
      <c r="K3" s="112"/>
      <c r="L3" s="112"/>
    </row>
    <row r="4" spans="1:12" ht="14.4">
      <c r="A4" s="103">
        <v>3</v>
      </c>
      <c r="B4" s="119" t="s">
        <v>60</v>
      </c>
      <c r="C4" s="119" t="s">
        <v>46</v>
      </c>
      <c r="D4" s="138" t="s">
        <v>123</v>
      </c>
      <c r="E4" s="138" t="s">
        <v>141</v>
      </c>
      <c r="F4" s="130"/>
      <c r="H4" s="110"/>
      <c r="I4" s="111"/>
      <c r="J4" s="112"/>
      <c r="K4" s="112"/>
      <c r="L4" s="112"/>
    </row>
    <row r="5" spans="1:12" ht="14.4">
      <c r="A5" s="103">
        <v>4</v>
      </c>
      <c r="B5" s="119" t="s">
        <v>61</v>
      </c>
      <c r="C5" s="119" t="s">
        <v>46</v>
      </c>
      <c r="D5" s="138"/>
      <c r="E5" s="139"/>
      <c r="F5" s="130"/>
      <c r="H5" s="110"/>
      <c r="I5" s="111"/>
      <c r="J5" s="112"/>
      <c r="K5" s="112"/>
      <c r="L5" s="112"/>
    </row>
    <row r="6" spans="1:12" ht="14.4">
      <c r="A6" s="103">
        <v>5</v>
      </c>
      <c r="B6" s="119" t="s">
        <v>97</v>
      </c>
      <c r="C6" s="119" t="s">
        <v>46</v>
      </c>
      <c r="D6" s="138" t="s">
        <v>124</v>
      </c>
      <c r="E6" s="138" t="s">
        <v>142</v>
      </c>
      <c r="F6" s="130"/>
      <c r="H6" s="110"/>
      <c r="I6" s="111"/>
      <c r="J6" s="112"/>
      <c r="K6" s="112"/>
      <c r="L6" s="112"/>
    </row>
    <row r="7" spans="1:12" ht="14.4">
      <c r="A7" s="103">
        <v>6</v>
      </c>
      <c r="B7" s="119" t="s">
        <v>62</v>
      </c>
      <c r="C7" s="119" t="s">
        <v>47</v>
      </c>
      <c r="D7" s="138" t="s">
        <v>124</v>
      </c>
      <c r="E7" s="138" t="s">
        <v>142</v>
      </c>
      <c r="F7" s="130"/>
      <c r="H7" s="110"/>
      <c r="I7" s="111"/>
      <c r="J7" s="112"/>
      <c r="K7" s="112"/>
      <c r="L7" s="112"/>
    </row>
    <row r="8" spans="1:12" ht="14.4">
      <c r="A8" s="103">
        <v>7</v>
      </c>
      <c r="B8" s="119" t="s">
        <v>63</v>
      </c>
      <c r="C8" s="119" t="s">
        <v>48</v>
      </c>
      <c r="D8" s="139"/>
      <c r="E8" s="139"/>
      <c r="F8" s="130"/>
      <c r="H8" s="113"/>
      <c r="I8" s="114"/>
      <c r="J8" s="114"/>
      <c r="K8" s="114"/>
      <c r="L8" s="112"/>
    </row>
    <row r="9" spans="1:12" ht="14.4">
      <c r="A9" s="103">
        <v>8</v>
      </c>
      <c r="B9" s="119" t="s">
        <v>64</v>
      </c>
      <c r="C9" s="119" t="s">
        <v>48</v>
      </c>
      <c r="D9" s="139"/>
      <c r="E9" s="139"/>
      <c r="F9" s="109"/>
      <c r="H9" s="110"/>
      <c r="I9" s="111"/>
      <c r="J9" s="112"/>
      <c r="K9" s="112"/>
      <c r="L9" s="112"/>
    </row>
    <row r="10" spans="1:12" ht="14.4">
      <c r="A10" s="103">
        <v>9</v>
      </c>
      <c r="B10" s="119" t="s">
        <v>65</v>
      </c>
      <c r="C10" s="119" t="s">
        <v>48</v>
      </c>
      <c r="D10" s="138" t="s">
        <v>126</v>
      </c>
      <c r="E10" s="138" t="s">
        <v>144</v>
      </c>
      <c r="F10" s="130"/>
      <c r="H10" s="110"/>
      <c r="I10" s="111"/>
      <c r="J10" s="112"/>
      <c r="K10" s="112"/>
      <c r="L10" s="112"/>
    </row>
    <row r="11" spans="1:12" ht="14.4">
      <c r="A11" s="103">
        <v>10</v>
      </c>
      <c r="B11" s="239" t="s">
        <v>66</v>
      </c>
      <c r="C11" s="239" t="s">
        <v>48</v>
      </c>
      <c r="D11" s="240"/>
      <c r="E11" s="240"/>
      <c r="F11" s="130"/>
      <c r="H11" s="110"/>
      <c r="I11" s="111"/>
      <c r="J11" s="112"/>
      <c r="K11" s="112"/>
      <c r="L11" s="112"/>
    </row>
    <row r="12" spans="1:12" ht="14.4">
      <c r="A12" s="103">
        <v>11</v>
      </c>
      <c r="B12" s="119" t="s">
        <v>67</v>
      </c>
      <c r="C12" s="119" t="s">
        <v>49</v>
      </c>
      <c r="D12" s="138" t="s">
        <v>124</v>
      </c>
      <c r="E12" s="138" t="s">
        <v>142</v>
      </c>
      <c r="F12" s="109"/>
      <c r="H12" s="110"/>
      <c r="I12" s="111"/>
      <c r="J12" s="112"/>
      <c r="K12" s="112"/>
      <c r="L12" s="112"/>
    </row>
    <row r="13" spans="1:12" ht="14.4">
      <c r="A13" s="103">
        <v>12</v>
      </c>
      <c r="B13" s="119" t="s">
        <v>68</v>
      </c>
      <c r="C13" s="119" t="s">
        <v>49</v>
      </c>
      <c r="D13" s="138" t="s">
        <v>121</v>
      </c>
      <c r="E13" s="138" t="s">
        <v>139</v>
      </c>
      <c r="F13" s="109"/>
      <c r="H13" s="110"/>
      <c r="I13" s="111"/>
      <c r="J13" s="112"/>
      <c r="K13" s="112"/>
      <c r="L13" s="112"/>
    </row>
    <row r="14" spans="1:12" ht="14.4">
      <c r="A14" s="103">
        <v>13</v>
      </c>
      <c r="B14" s="119" t="s">
        <v>69</v>
      </c>
      <c r="C14" s="119" t="s">
        <v>49</v>
      </c>
      <c r="D14" s="138" t="s">
        <v>121</v>
      </c>
      <c r="E14" s="138" t="s">
        <v>139</v>
      </c>
      <c r="F14" s="130"/>
      <c r="H14" s="110"/>
      <c r="I14" s="111"/>
      <c r="J14" s="112"/>
      <c r="K14" s="112"/>
      <c r="L14" s="112"/>
    </row>
    <row r="15" spans="1:12" ht="14.4">
      <c r="A15" s="103">
        <v>14</v>
      </c>
      <c r="B15" s="119" t="s">
        <v>70</v>
      </c>
      <c r="C15" s="119" t="s">
        <v>50</v>
      </c>
      <c r="D15" s="138" t="s">
        <v>120</v>
      </c>
      <c r="E15" s="138" t="s">
        <v>138</v>
      </c>
      <c r="F15" s="130"/>
      <c r="H15" s="110"/>
      <c r="I15" s="111"/>
      <c r="J15" s="112"/>
      <c r="K15" s="112"/>
      <c r="L15" s="112"/>
    </row>
    <row r="16" spans="1:12" ht="14.4">
      <c r="A16" s="103">
        <v>15</v>
      </c>
      <c r="B16" s="119" t="s">
        <v>71</v>
      </c>
      <c r="C16" s="119" t="s">
        <v>50</v>
      </c>
      <c r="D16" s="138" t="s">
        <v>122</v>
      </c>
      <c r="E16" s="138" t="s">
        <v>140</v>
      </c>
      <c r="F16" s="130"/>
      <c r="H16" s="110"/>
      <c r="I16" s="111"/>
      <c r="J16" s="112"/>
      <c r="K16" s="112"/>
      <c r="L16" s="112"/>
    </row>
    <row r="17" spans="1:12" ht="14.4">
      <c r="A17" s="103">
        <v>16</v>
      </c>
      <c r="B17" s="119" t="s">
        <v>72</v>
      </c>
      <c r="C17" s="119" t="s">
        <v>51</v>
      </c>
      <c r="D17" s="138" t="s">
        <v>124</v>
      </c>
      <c r="E17" s="138" t="s">
        <v>142</v>
      </c>
      <c r="F17" s="109"/>
      <c r="H17" s="110"/>
      <c r="I17" s="111"/>
      <c r="J17" s="112"/>
      <c r="K17" s="112"/>
      <c r="L17" s="112"/>
    </row>
    <row r="18" spans="1:12" ht="14.4">
      <c r="A18" s="103">
        <v>17</v>
      </c>
      <c r="B18" s="119" t="s">
        <v>73</v>
      </c>
      <c r="C18" s="119" t="s">
        <v>51</v>
      </c>
      <c r="D18" s="139"/>
      <c r="E18" s="139"/>
      <c r="F18" s="130"/>
      <c r="H18" s="113"/>
      <c r="I18" s="114"/>
      <c r="J18" s="114"/>
      <c r="K18" s="114"/>
      <c r="L18" s="112"/>
    </row>
    <row r="19" spans="1:12" ht="14.4">
      <c r="A19" s="103">
        <v>18</v>
      </c>
      <c r="B19" s="119" t="s">
        <v>74</v>
      </c>
      <c r="C19" s="119" t="s">
        <v>51</v>
      </c>
      <c r="D19" s="139"/>
      <c r="E19" s="139"/>
      <c r="F19" s="109"/>
      <c r="H19" s="110"/>
      <c r="I19" s="111"/>
      <c r="J19" s="112"/>
      <c r="K19" s="112"/>
      <c r="L19" s="112"/>
    </row>
    <row r="20" spans="1:12" ht="14.4">
      <c r="A20" s="103">
        <v>19</v>
      </c>
      <c r="B20" s="119" t="s">
        <v>75</v>
      </c>
      <c r="C20" s="119" t="s">
        <v>51</v>
      </c>
      <c r="D20" s="138" t="s">
        <v>127</v>
      </c>
      <c r="E20" s="138" t="s">
        <v>145</v>
      </c>
      <c r="F20" s="109"/>
      <c r="H20" s="110"/>
      <c r="I20" s="111"/>
      <c r="J20" s="112"/>
      <c r="K20" s="112"/>
      <c r="L20" s="112"/>
    </row>
    <row r="21" spans="1:12" ht="14.4">
      <c r="A21" s="103">
        <v>20</v>
      </c>
      <c r="B21" s="119" t="s">
        <v>76</v>
      </c>
      <c r="C21" s="119" t="s">
        <v>51</v>
      </c>
      <c r="D21" s="139"/>
      <c r="E21" s="139"/>
      <c r="F21" s="109"/>
      <c r="H21" s="110"/>
      <c r="I21" s="111"/>
      <c r="J21" s="112"/>
      <c r="K21" s="112"/>
      <c r="L21" s="112"/>
    </row>
    <row r="22" spans="1:12" ht="14.4">
      <c r="A22" s="103">
        <v>21</v>
      </c>
      <c r="B22" s="119" t="s">
        <v>77</v>
      </c>
      <c r="C22" s="119" t="s">
        <v>49</v>
      </c>
      <c r="D22" s="138" t="s">
        <v>119</v>
      </c>
      <c r="E22" s="138" t="s">
        <v>137</v>
      </c>
      <c r="F22" s="109"/>
      <c r="H22" s="110"/>
      <c r="I22" s="111"/>
      <c r="J22" s="112"/>
      <c r="K22" s="112"/>
      <c r="L22" s="112"/>
    </row>
    <row r="23" spans="1:12" ht="14.4">
      <c r="A23" s="103">
        <v>22</v>
      </c>
      <c r="B23" s="119" t="s">
        <v>78</v>
      </c>
      <c r="C23" s="119" t="s">
        <v>49</v>
      </c>
      <c r="D23" s="139"/>
      <c r="E23" s="139"/>
      <c r="F23" s="130"/>
      <c r="H23" s="110"/>
      <c r="I23" s="111"/>
      <c r="J23" s="112"/>
      <c r="K23" s="112"/>
      <c r="L23" s="112"/>
    </row>
    <row r="24" spans="1:12" ht="14.4">
      <c r="A24" s="103">
        <v>23</v>
      </c>
      <c r="B24" s="239" t="s">
        <v>79</v>
      </c>
      <c r="C24" s="239" t="s">
        <v>52</v>
      </c>
      <c r="D24" s="241" t="s">
        <v>120</v>
      </c>
      <c r="E24" s="241" t="s">
        <v>138</v>
      </c>
      <c r="F24" s="130"/>
      <c r="H24" s="110"/>
      <c r="I24" s="111"/>
      <c r="J24" s="112"/>
      <c r="K24" s="112"/>
      <c r="L24" s="112"/>
    </row>
    <row r="25" spans="1:12" ht="14.4">
      <c r="A25" s="103">
        <v>24</v>
      </c>
      <c r="B25" s="119" t="s">
        <v>98</v>
      </c>
      <c r="C25" s="119" t="s">
        <v>52</v>
      </c>
      <c r="D25" s="138" t="s">
        <v>120</v>
      </c>
      <c r="E25" s="138" t="s">
        <v>138</v>
      </c>
      <c r="F25" s="109"/>
      <c r="H25" s="110"/>
      <c r="I25" s="111"/>
      <c r="J25" s="112"/>
      <c r="K25" s="112"/>
      <c r="L25" s="112"/>
    </row>
    <row r="26" spans="1:12" ht="14.4">
      <c r="A26" s="103">
        <v>25</v>
      </c>
      <c r="B26" s="119" t="s">
        <v>80</v>
      </c>
      <c r="C26" s="119" t="s">
        <v>53</v>
      </c>
      <c r="D26" s="138" t="s">
        <v>121</v>
      </c>
      <c r="E26" s="138" t="s">
        <v>139</v>
      </c>
      <c r="F26" s="109"/>
      <c r="H26" s="110"/>
      <c r="I26" s="111"/>
      <c r="J26" s="112"/>
      <c r="K26" s="112"/>
      <c r="L26" s="112"/>
    </row>
    <row r="27" spans="1:12" ht="14.4">
      <c r="A27" s="103">
        <v>26</v>
      </c>
      <c r="B27" s="119" t="s">
        <v>81</v>
      </c>
      <c r="C27" s="119" t="s">
        <v>53</v>
      </c>
      <c r="D27" s="138" t="s">
        <v>125</v>
      </c>
      <c r="E27" s="138" t="s">
        <v>143</v>
      </c>
      <c r="F27" s="109"/>
      <c r="H27" s="110"/>
      <c r="I27" s="111"/>
      <c r="J27" s="112"/>
      <c r="K27" s="112"/>
      <c r="L27" s="112"/>
    </row>
    <row r="28" spans="1:12" ht="14.4">
      <c r="A28" s="103">
        <v>27</v>
      </c>
      <c r="B28" s="119" t="s">
        <v>82</v>
      </c>
      <c r="C28" s="119" t="s">
        <v>53</v>
      </c>
      <c r="D28" s="138" t="s">
        <v>122</v>
      </c>
      <c r="E28" s="138" t="s">
        <v>140</v>
      </c>
      <c r="F28" s="109"/>
      <c r="H28" s="110"/>
      <c r="I28" s="111"/>
      <c r="J28" s="112"/>
      <c r="K28" s="112"/>
      <c r="L28" s="112"/>
    </row>
    <row r="29" spans="1:12" ht="14.4">
      <c r="A29" s="103">
        <v>28</v>
      </c>
      <c r="B29" s="119" t="s">
        <v>83</v>
      </c>
      <c r="C29" s="119" t="s">
        <v>53</v>
      </c>
      <c r="D29" s="138" t="s">
        <v>118</v>
      </c>
      <c r="E29" s="138" t="s">
        <v>136</v>
      </c>
      <c r="F29" s="109"/>
      <c r="H29" s="110"/>
      <c r="I29" s="111"/>
      <c r="J29" s="112"/>
      <c r="K29" s="112"/>
      <c r="L29" s="112"/>
    </row>
    <row r="30" spans="1:12" ht="14.4">
      <c r="A30" s="103">
        <v>29</v>
      </c>
      <c r="B30" s="119" t="s">
        <v>84</v>
      </c>
      <c r="C30" s="119" t="s">
        <v>54</v>
      </c>
      <c r="D30" s="138" t="s">
        <v>124</v>
      </c>
      <c r="E30" s="138" t="s">
        <v>142</v>
      </c>
      <c r="F30" s="109"/>
      <c r="H30" s="110"/>
      <c r="I30" s="111"/>
      <c r="J30" s="112"/>
      <c r="K30" s="112"/>
      <c r="L30" s="112"/>
    </row>
    <row r="31" spans="1:12" ht="14.4">
      <c r="A31" s="103">
        <v>30</v>
      </c>
      <c r="B31" s="119" t="s">
        <v>85</v>
      </c>
      <c r="C31" s="119" t="s">
        <v>54</v>
      </c>
      <c r="D31" s="138" t="s">
        <v>120</v>
      </c>
      <c r="E31" s="138" t="s">
        <v>138</v>
      </c>
      <c r="F31" s="109"/>
      <c r="H31" s="110"/>
      <c r="I31" s="111"/>
      <c r="J31" s="112"/>
      <c r="K31" s="112"/>
      <c r="L31" s="112"/>
    </row>
    <row r="32" spans="1:12" ht="14.4">
      <c r="A32" s="103">
        <v>31</v>
      </c>
      <c r="B32" s="119" t="s">
        <v>86</v>
      </c>
      <c r="C32" s="119" t="s">
        <v>54</v>
      </c>
      <c r="D32" s="138" t="s">
        <v>122</v>
      </c>
      <c r="E32" s="138" t="s">
        <v>140</v>
      </c>
      <c r="F32" s="109"/>
      <c r="H32" s="110"/>
      <c r="I32" s="111"/>
      <c r="J32" s="112"/>
      <c r="K32" s="112"/>
      <c r="L32" s="112"/>
    </row>
    <row r="33" spans="1:12" ht="14.4">
      <c r="A33" s="103">
        <v>32</v>
      </c>
      <c r="B33" s="119" t="s">
        <v>87</v>
      </c>
      <c r="C33" s="119" t="s">
        <v>54</v>
      </c>
      <c r="D33" s="139"/>
      <c r="E33" s="139"/>
      <c r="F33" s="109"/>
      <c r="H33" s="110"/>
      <c r="I33" s="111"/>
      <c r="J33" s="112"/>
      <c r="K33" s="112"/>
      <c r="L33" s="112"/>
    </row>
    <row r="34" spans="1:12" ht="14.4">
      <c r="A34" s="103">
        <v>33</v>
      </c>
      <c r="B34" s="119" t="s">
        <v>88</v>
      </c>
      <c r="C34" s="119" t="s">
        <v>54</v>
      </c>
      <c r="D34" s="138" t="s">
        <v>120</v>
      </c>
      <c r="E34" s="138" t="s">
        <v>138</v>
      </c>
      <c r="F34" s="109"/>
      <c r="H34" s="110"/>
      <c r="I34" s="111"/>
      <c r="J34" s="112"/>
      <c r="K34" s="112"/>
      <c r="L34" s="112"/>
    </row>
    <row r="35" spans="1:12" ht="14.4">
      <c r="A35" s="103">
        <v>34</v>
      </c>
      <c r="B35" s="119" t="s">
        <v>89</v>
      </c>
      <c r="C35" s="119" t="s">
        <v>48</v>
      </c>
      <c r="D35" s="139"/>
      <c r="E35" s="139"/>
      <c r="F35" s="130"/>
      <c r="H35" s="110"/>
      <c r="I35" s="111"/>
      <c r="J35" s="112"/>
      <c r="K35" s="112"/>
      <c r="L35" s="112"/>
    </row>
    <row r="36" spans="1:12" ht="14.4">
      <c r="A36" s="103">
        <v>35</v>
      </c>
      <c r="B36" s="119" t="s">
        <v>90</v>
      </c>
      <c r="C36" s="119" t="s">
        <v>55</v>
      </c>
      <c r="D36" s="139"/>
      <c r="E36" s="139"/>
      <c r="F36" s="109"/>
      <c r="H36" s="110"/>
      <c r="I36" s="111"/>
      <c r="J36" s="112"/>
      <c r="K36" s="112"/>
      <c r="L36" s="112"/>
    </row>
    <row r="37" spans="1:12" ht="14.4">
      <c r="A37" s="103">
        <v>36</v>
      </c>
      <c r="B37" s="239" t="s">
        <v>91</v>
      </c>
      <c r="C37" s="239" t="s">
        <v>56</v>
      </c>
      <c r="D37" s="241" t="s">
        <v>126</v>
      </c>
      <c r="E37" s="241" t="s">
        <v>144</v>
      </c>
      <c r="F37" s="109"/>
      <c r="H37" s="110"/>
      <c r="I37" s="111"/>
      <c r="J37" s="112"/>
      <c r="K37" s="112"/>
      <c r="L37" s="112"/>
    </row>
    <row r="38" spans="1:12" ht="14.4">
      <c r="A38" s="103">
        <v>37</v>
      </c>
      <c r="B38" s="119" t="s">
        <v>92</v>
      </c>
      <c r="C38" s="119" t="s">
        <v>57</v>
      </c>
      <c r="D38" s="139"/>
      <c r="E38" s="139"/>
      <c r="F38" s="109"/>
      <c r="H38" s="110"/>
      <c r="I38" s="111"/>
      <c r="J38" s="112"/>
      <c r="K38" s="112"/>
      <c r="L38" s="112"/>
    </row>
    <row r="39" spans="1:12" ht="14.4">
      <c r="A39" s="103">
        <v>38</v>
      </c>
      <c r="B39" s="119" t="s">
        <v>93</v>
      </c>
      <c r="C39" s="119" t="s">
        <v>57</v>
      </c>
      <c r="D39" s="139"/>
      <c r="E39" s="139"/>
      <c r="F39" s="109"/>
      <c r="H39" s="110"/>
      <c r="I39" s="111"/>
      <c r="J39" s="112"/>
      <c r="K39" s="112"/>
      <c r="L39" s="112"/>
    </row>
    <row r="40" spans="1:12" ht="14.4">
      <c r="A40" s="103">
        <v>39</v>
      </c>
      <c r="B40" s="119" t="s">
        <v>94</v>
      </c>
      <c r="C40" s="119" t="s">
        <v>57</v>
      </c>
      <c r="D40" s="138" t="s">
        <v>127</v>
      </c>
      <c r="E40" s="138" t="s">
        <v>145</v>
      </c>
      <c r="F40" s="109"/>
      <c r="H40" s="110"/>
      <c r="I40" s="111"/>
      <c r="J40" s="112"/>
      <c r="K40" s="112"/>
      <c r="L40" s="112"/>
    </row>
    <row r="41" spans="1:12" ht="14.4">
      <c r="A41" s="103">
        <v>40</v>
      </c>
      <c r="B41" s="119" t="s">
        <v>95</v>
      </c>
      <c r="C41" s="119" t="s">
        <v>57</v>
      </c>
      <c r="D41" s="138" t="s">
        <v>126</v>
      </c>
      <c r="E41" s="138" t="s">
        <v>144</v>
      </c>
      <c r="F41" s="130"/>
      <c r="H41" s="110"/>
      <c r="I41" s="111"/>
      <c r="J41" s="112"/>
      <c r="K41" s="112"/>
      <c r="L41" s="112"/>
    </row>
    <row r="42" spans="1:12" ht="14.4">
      <c r="A42" s="103">
        <v>41</v>
      </c>
      <c r="B42" s="119" t="s">
        <v>96</v>
      </c>
      <c r="C42" s="119" t="s">
        <v>57</v>
      </c>
      <c r="D42" s="138" t="s">
        <v>124</v>
      </c>
      <c r="E42" s="138" t="s">
        <v>142</v>
      </c>
      <c r="F42" s="109"/>
      <c r="H42" s="110"/>
      <c r="I42" s="111"/>
      <c r="J42" s="112"/>
      <c r="K42" s="112"/>
      <c r="L42" s="112"/>
    </row>
    <row r="43" spans="1:12" ht="14.4">
      <c r="A43" s="103">
        <v>42</v>
      </c>
      <c r="B43" s="122"/>
      <c r="C43" s="123"/>
      <c r="D43" s="139"/>
      <c r="E43" s="139"/>
      <c r="F43" s="109"/>
      <c r="H43" s="110"/>
      <c r="I43" s="111"/>
      <c r="J43" s="112"/>
      <c r="K43" s="112"/>
      <c r="L43" s="112"/>
    </row>
    <row r="44" spans="1:12" ht="14.4">
      <c r="A44" s="103">
        <v>43</v>
      </c>
      <c r="B44" s="122"/>
      <c r="C44" s="123"/>
      <c r="D44" s="139"/>
      <c r="E44" s="139"/>
      <c r="F44" s="109"/>
      <c r="H44" s="110"/>
      <c r="I44" s="111"/>
      <c r="J44" s="112"/>
      <c r="K44" s="112"/>
      <c r="L44" s="112"/>
    </row>
    <row r="45" spans="1:12" ht="14.4">
      <c r="A45" s="103">
        <v>44</v>
      </c>
      <c r="B45" s="122"/>
      <c r="C45" s="123"/>
      <c r="D45" s="139"/>
      <c r="E45" s="139"/>
      <c r="F45" s="109"/>
      <c r="H45" s="110"/>
      <c r="I45" s="111"/>
      <c r="J45" s="112"/>
      <c r="K45" s="112"/>
      <c r="L45" s="112"/>
    </row>
    <row r="46" spans="1:12" ht="14.4">
      <c r="A46" s="103">
        <v>45</v>
      </c>
      <c r="B46" s="122"/>
      <c r="C46" s="123"/>
      <c r="D46" s="139"/>
      <c r="E46" s="139"/>
      <c r="F46" s="109"/>
      <c r="H46" s="110"/>
      <c r="I46" s="111"/>
      <c r="J46" s="112"/>
      <c r="K46" s="112"/>
      <c r="L46" s="112"/>
    </row>
    <row r="47" spans="1:12" ht="14.4">
      <c r="A47" s="103">
        <v>46</v>
      </c>
      <c r="B47" s="122"/>
      <c r="C47" s="123"/>
      <c r="D47" s="139"/>
      <c r="E47" s="139"/>
      <c r="F47" s="130"/>
      <c r="H47" s="110"/>
      <c r="I47" s="111"/>
      <c r="J47" s="112"/>
      <c r="K47" s="112"/>
      <c r="L47" s="112"/>
    </row>
    <row r="48" spans="1:12" ht="14.4">
      <c r="A48" s="103">
        <v>47</v>
      </c>
      <c r="B48" s="122"/>
      <c r="C48" s="123"/>
      <c r="D48" s="139"/>
      <c r="E48" s="139"/>
      <c r="F48" s="109"/>
      <c r="H48" s="110"/>
      <c r="I48" s="111"/>
      <c r="J48" s="112"/>
      <c r="K48" s="112"/>
      <c r="L48" s="112"/>
    </row>
    <row r="49" spans="1:12" ht="14.4">
      <c r="A49" s="103">
        <v>48</v>
      </c>
      <c r="B49" s="122"/>
      <c r="C49" s="123"/>
      <c r="D49" s="139"/>
      <c r="E49" s="139"/>
      <c r="F49" s="109"/>
      <c r="H49" s="110"/>
      <c r="I49" s="111"/>
      <c r="J49" s="112"/>
      <c r="K49" s="112"/>
      <c r="L49" s="112"/>
    </row>
    <row r="50" spans="1:12" ht="14.4">
      <c r="A50" s="103">
        <v>49</v>
      </c>
      <c r="B50" s="122"/>
      <c r="C50" s="123"/>
      <c r="D50" s="139"/>
      <c r="E50" s="139"/>
      <c r="F50" s="109"/>
      <c r="H50" s="113"/>
      <c r="I50" s="114"/>
      <c r="J50" s="114"/>
      <c r="K50" s="114"/>
      <c r="L50" s="115"/>
    </row>
    <row r="51" spans="1:12" ht="14.4">
      <c r="A51" s="103">
        <v>50</v>
      </c>
      <c r="B51" s="119"/>
      <c r="C51" s="119"/>
      <c r="D51" s="138"/>
      <c r="E51" s="138"/>
      <c r="F51" s="109"/>
      <c r="H51" s="110"/>
      <c r="I51" s="111"/>
      <c r="J51" s="112"/>
      <c r="K51" s="112"/>
      <c r="L51" s="112"/>
    </row>
    <row r="52" spans="1:12" ht="14.4">
      <c r="A52" s="103">
        <v>51</v>
      </c>
      <c r="B52" s="119" t="s">
        <v>99</v>
      </c>
      <c r="C52" s="119" t="s">
        <v>48</v>
      </c>
      <c r="D52" s="138" t="s">
        <v>128</v>
      </c>
      <c r="E52" s="138" t="s">
        <v>136</v>
      </c>
      <c r="F52" s="109"/>
      <c r="H52" s="110"/>
      <c r="I52" s="111"/>
      <c r="J52" s="112"/>
      <c r="K52" s="112"/>
      <c r="L52" s="112"/>
    </row>
    <row r="53" spans="1:12" ht="14.4">
      <c r="A53" s="103">
        <v>52</v>
      </c>
      <c r="B53" s="119" t="s">
        <v>100</v>
      </c>
      <c r="C53" s="119" t="s">
        <v>48</v>
      </c>
      <c r="D53" s="138" t="s">
        <v>132</v>
      </c>
      <c r="E53" s="138" t="s">
        <v>150</v>
      </c>
      <c r="F53" s="109"/>
      <c r="H53" s="110"/>
      <c r="I53" s="111"/>
      <c r="J53" s="112"/>
      <c r="K53" s="112"/>
      <c r="L53" s="112"/>
    </row>
    <row r="54" spans="1:12" ht="14.4">
      <c r="A54" s="103">
        <v>53</v>
      </c>
      <c r="B54" s="119" t="s">
        <v>101</v>
      </c>
      <c r="C54" s="119" t="s">
        <v>51</v>
      </c>
      <c r="D54" s="138" t="s">
        <v>134</v>
      </c>
      <c r="E54" s="138" t="s">
        <v>151</v>
      </c>
      <c r="F54" s="109"/>
      <c r="H54" s="110"/>
      <c r="I54" s="111"/>
      <c r="J54" s="112"/>
      <c r="K54" s="112"/>
      <c r="L54" s="112"/>
    </row>
    <row r="55" spans="1:12" ht="14.4">
      <c r="A55" s="103">
        <v>54</v>
      </c>
      <c r="B55" s="119" t="s">
        <v>102</v>
      </c>
      <c r="C55" s="119" t="s">
        <v>54</v>
      </c>
      <c r="D55" s="138" t="s">
        <v>129</v>
      </c>
      <c r="E55" s="138" t="s">
        <v>137</v>
      </c>
      <c r="F55" s="109"/>
      <c r="H55" s="110"/>
      <c r="I55" s="111"/>
      <c r="J55" s="112"/>
      <c r="K55" s="112"/>
      <c r="L55" s="112"/>
    </row>
    <row r="56" spans="1:12" ht="14.4">
      <c r="A56" s="103">
        <v>55</v>
      </c>
      <c r="B56" s="239" t="s">
        <v>103</v>
      </c>
      <c r="C56" s="239" t="s">
        <v>56</v>
      </c>
      <c r="D56" s="241" t="s">
        <v>131</v>
      </c>
      <c r="E56" s="241" t="s">
        <v>129</v>
      </c>
      <c r="F56" s="109"/>
      <c r="H56" s="110"/>
      <c r="I56" s="111"/>
      <c r="J56" s="112"/>
      <c r="K56" s="112"/>
      <c r="L56" s="112"/>
    </row>
    <row r="57" spans="1:12" ht="14.4">
      <c r="A57" s="103">
        <v>56</v>
      </c>
      <c r="B57" s="239" t="s">
        <v>104</v>
      </c>
      <c r="C57" s="239" t="s">
        <v>56</v>
      </c>
      <c r="D57" s="241" t="s">
        <v>134</v>
      </c>
      <c r="E57" s="241" t="s">
        <v>151</v>
      </c>
      <c r="F57" s="109"/>
      <c r="H57" s="110"/>
      <c r="I57" s="116"/>
      <c r="J57" s="117"/>
      <c r="K57" s="116"/>
      <c r="L57" s="112"/>
    </row>
    <row r="58" spans="1:12" ht="14.4">
      <c r="A58" s="103">
        <v>57</v>
      </c>
      <c r="B58" s="119" t="s">
        <v>105</v>
      </c>
      <c r="C58" s="119" t="s">
        <v>110</v>
      </c>
      <c r="D58" s="138" t="s">
        <v>134</v>
      </c>
      <c r="E58" s="138" t="s">
        <v>151</v>
      </c>
      <c r="F58" s="109"/>
      <c r="H58" s="110"/>
      <c r="I58" s="111"/>
      <c r="J58" s="112"/>
      <c r="K58" s="112"/>
      <c r="L58" s="112"/>
    </row>
    <row r="59" spans="1:12" ht="14.4">
      <c r="A59" s="103">
        <v>58</v>
      </c>
      <c r="B59" s="119" t="s">
        <v>106</v>
      </c>
      <c r="C59" s="119" t="s">
        <v>57</v>
      </c>
      <c r="D59" s="138" t="s">
        <v>133</v>
      </c>
      <c r="E59" s="138" t="s">
        <v>149</v>
      </c>
      <c r="F59" s="109"/>
      <c r="H59" s="110"/>
      <c r="I59" s="111"/>
      <c r="J59" s="112"/>
      <c r="K59" s="112"/>
      <c r="L59" s="112"/>
    </row>
    <row r="60" spans="1:12" ht="14.4">
      <c r="A60" s="103">
        <v>59</v>
      </c>
      <c r="B60" s="119" t="s">
        <v>107</v>
      </c>
      <c r="C60" s="119" t="s">
        <v>57</v>
      </c>
      <c r="D60" s="138" t="s">
        <v>132</v>
      </c>
      <c r="E60" s="138" t="s">
        <v>150</v>
      </c>
      <c r="F60" s="109"/>
      <c r="H60" s="110"/>
      <c r="I60" s="111"/>
      <c r="J60" s="112"/>
      <c r="K60" s="112"/>
      <c r="L60" s="112"/>
    </row>
    <row r="61" spans="1:12" ht="14.4">
      <c r="A61" s="103">
        <v>60</v>
      </c>
      <c r="B61" s="119" t="s">
        <v>108</v>
      </c>
      <c r="C61" s="119" t="s">
        <v>57</v>
      </c>
      <c r="D61" s="138" t="s">
        <v>132</v>
      </c>
      <c r="E61" s="138" t="s">
        <v>150</v>
      </c>
      <c r="F61" s="109"/>
      <c r="H61" s="110"/>
      <c r="I61" s="111"/>
      <c r="J61" s="112"/>
      <c r="K61" s="112"/>
      <c r="L61" s="112"/>
    </row>
    <row r="62" spans="1:12" ht="14.4">
      <c r="A62" s="103">
        <v>61</v>
      </c>
      <c r="B62" s="119" t="s">
        <v>109</v>
      </c>
      <c r="C62" s="119" t="s">
        <v>111</v>
      </c>
      <c r="D62" s="138" t="s">
        <v>130</v>
      </c>
      <c r="E62" s="138" t="s">
        <v>128</v>
      </c>
      <c r="F62" s="109"/>
      <c r="H62" s="110"/>
      <c r="I62" s="111"/>
      <c r="J62" s="112"/>
      <c r="K62" s="112"/>
      <c r="L62" s="112"/>
    </row>
    <row r="63" spans="1:12" ht="14.4">
      <c r="A63" s="103">
        <v>62</v>
      </c>
      <c r="B63" s="123" t="s">
        <v>243</v>
      </c>
      <c r="C63" s="131" t="s">
        <v>111</v>
      </c>
      <c r="D63" s="139" t="s">
        <v>244</v>
      </c>
      <c r="E63" s="139">
        <v>12</v>
      </c>
      <c r="F63" s="242" t="s">
        <v>245</v>
      </c>
      <c r="H63" s="110"/>
      <c r="I63" s="111"/>
      <c r="J63" s="112"/>
      <c r="K63" s="112"/>
      <c r="L63" s="112"/>
    </row>
    <row r="64" spans="1:12" ht="14.4">
      <c r="A64" s="103">
        <v>63</v>
      </c>
      <c r="B64" s="122"/>
      <c r="C64" s="123"/>
      <c r="D64" s="139"/>
      <c r="E64" s="139"/>
      <c r="F64" s="109"/>
      <c r="H64" s="110"/>
      <c r="I64" s="111"/>
      <c r="J64" s="112"/>
      <c r="K64" s="112"/>
      <c r="L64" s="112"/>
    </row>
    <row r="65" spans="1:12" ht="14.4">
      <c r="A65" s="103">
        <v>64</v>
      </c>
      <c r="B65" s="122"/>
      <c r="C65" s="123"/>
      <c r="D65" s="139"/>
      <c r="E65" s="139"/>
      <c r="F65" s="109"/>
      <c r="H65" s="110"/>
      <c r="I65" s="111"/>
      <c r="J65" s="112"/>
      <c r="K65" s="112"/>
      <c r="L65" s="112"/>
    </row>
    <row r="66" spans="1:12" ht="14.4">
      <c r="A66" s="103">
        <v>65</v>
      </c>
      <c r="B66" s="122"/>
      <c r="C66" s="123"/>
      <c r="D66" s="139"/>
      <c r="E66" s="139"/>
      <c r="F66" s="109"/>
      <c r="H66" s="110"/>
      <c r="I66" s="111"/>
      <c r="J66" s="112"/>
      <c r="K66" s="112"/>
      <c r="L66" s="112"/>
    </row>
    <row r="67" spans="1:12" ht="14.4">
      <c r="A67" s="103">
        <v>66</v>
      </c>
      <c r="B67" s="122"/>
      <c r="C67" s="123"/>
      <c r="D67" s="139"/>
      <c r="E67" s="139"/>
      <c r="F67" s="109"/>
      <c r="H67" s="110"/>
      <c r="I67" s="111"/>
      <c r="J67" s="112"/>
      <c r="K67" s="112"/>
      <c r="L67" s="112"/>
    </row>
    <row r="68" spans="1:12" ht="14.4">
      <c r="A68" s="103">
        <v>67</v>
      </c>
      <c r="B68" s="122"/>
      <c r="C68" s="123"/>
      <c r="D68" s="139"/>
      <c r="E68" s="139"/>
      <c r="F68" s="109"/>
      <c r="H68" s="110"/>
      <c r="I68" s="111"/>
      <c r="J68" s="112"/>
      <c r="K68" s="112"/>
      <c r="L68" s="112"/>
    </row>
    <row r="69" spans="1:12" ht="14.4">
      <c r="A69" s="103">
        <v>68</v>
      </c>
      <c r="B69" s="122"/>
      <c r="C69" s="123"/>
      <c r="D69" s="139"/>
      <c r="E69" s="139"/>
      <c r="F69" s="109"/>
      <c r="H69" s="110"/>
      <c r="I69" s="111"/>
      <c r="J69" s="112"/>
      <c r="K69" s="112"/>
      <c r="L69" s="112"/>
    </row>
    <row r="70" spans="1:12" ht="14.4">
      <c r="A70" s="103">
        <v>69</v>
      </c>
      <c r="B70" s="122"/>
      <c r="C70" s="123"/>
      <c r="D70" s="139"/>
      <c r="E70" s="139"/>
      <c r="F70" s="109"/>
      <c r="H70" s="110"/>
      <c r="I70" s="111"/>
      <c r="J70" s="112"/>
      <c r="K70" s="112"/>
      <c r="L70" s="112"/>
    </row>
    <row r="71" spans="1:12" ht="14.4">
      <c r="A71" s="103">
        <v>70</v>
      </c>
      <c r="B71" s="122"/>
      <c r="C71" s="123"/>
      <c r="D71" s="139"/>
      <c r="E71" s="139"/>
      <c r="F71" s="109"/>
      <c r="H71" s="110"/>
      <c r="I71" s="111"/>
      <c r="J71" s="112"/>
      <c r="K71" s="112"/>
      <c r="L71" s="112"/>
    </row>
    <row r="72" spans="1:12" ht="14.4">
      <c r="A72" s="103">
        <v>71</v>
      </c>
      <c r="B72" s="137" t="s">
        <v>215</v>
      </c>
      <c r="C72" s="137" t="s">
        <v>166</v>
      </c>
      <c r="D72" s="139"/>
      <c r="E72" s="139"/>
      <c r="F72" s="109"/>
      <c r="H72" s="110"/>
      <c r="I72" s="111"/>
      <c r="J72" s="112"/>
      <c r="K72" s="112"/>
      <c r="L72" s="112"/>
    </row>
    <row r="73" spans="1:12" ht="14.4">
      <c r="A73" s="103">
        <v>72</v>
      </c>
      <c r="B73" s="137" t="s">
        <v>216</v>
      </c>
      <c r="C73" s="137" t="s">
        <v>217</v>
      </c>
      <c r="D73" s="139"/>
      <c r="E73" s="139"/>
      <c r="F73" s="109"/>
      <c r="H73" s="110"/>
      <c r="I73" s="111"/>
      <c r="J73" s="112"/>
      <c r="K73" s="112"/>
      <c r="L73" s="112"/>
    </row>
    <row r="74" spans="1:12" ht="14.4">
      <c r="A74" s="103">
        <v>73</v>
      </c>
      <c r="B74" s="137" t="s">
        <v>218</v>
      </c>
      <c r="C74" s="137" t="s">
        <v>219</v>
      </c>
      <c r="D74" s="139"/>
      <c r="E74" s="139"/>
      <c r="F74" s="109"/>
      <c r="H74" s="110"/>
      <c r="I74" s="111"/>
      <c r="J74" s="112"/>
      <c r="K74" s="112"/>
      <c r="L74" s="112"/>
    </row>
    <row r="75" spans="1:12" ht="14.4">
      <c r="A75" s="103">
        <v>74</v>
      </c>
      <c r="B75" s="137" t="s">
        <v>220</v>
      </c>
      <c r="C75" s="137" t="s">
        <v>158</v>
      </c>
      <c r="D75" s="139"/>
      <c r="E75" s="139"/>
      <c r="F75" s="109"/>
      <c r="H75" s="110"/>
      <c r="I75" s="111"/>
      <c r="J75" s="112"/>
      <c r="K75" s="112"/>
      <c r="L75" s="112"/>
    </row>
    <row r="76" spans="1:12" ht="14.4">
      <c r="A76" s="103">
        <v>75</v>
      </c>
      <c r="B76" s="137" t="s">
        <v>221</v>
      </c>
      <c r="C76" s="137" t="s">
        <v>222</v>
      </c>
      <c r="D76" s="139"/>
      <c r="E76" s="139"/>
      <c r="F76" s="109"/>
      <c r="H76" s="110"/>
      <c r="I76" s="111"/>
      <c r="J76" s="112"/>
      <c r="K76" s="112"/>
      <c r="L76" s="112"/>
    </row>
    <row r="77" spans="1:12" ht="14.4">
      <c r="A77" s="103">
        <v>76</v>
      </c>
      <c r="B77" s="122"/>
      <c r="C77" s="123"/>
      <c r="D77" s="139"/>
      <c r="E77" s="139"/>
      <c r="F77" s="109"/>
      <c r="H77" s="110"/>
      <c r="I77" s="111"/>
      <c r="J77" s="112"/>
      <c r="K77" s="112"/>
      <c r="L77" s="112"/>
    </row>
    <row r="78" spans="1:12" ht="14.4">
      <c r="A78" s="103">
        <v>77</v>
      </c>
      <c r="B78" s="122"/>
      <c r="C78" s="123"/>
      <c r="D78" s="139"/>
      <c r="E78" s="139"/>
      <c r="F78" s="109"/>
      <c r="H78" s="110"/>
      <c r="I78" s="111"/>
      <c r="J78" s="112"/>
      <c r="K78" s="112"/>
      <c r="L78" s="112"/>
    </row>
    <row r="79" spans="1:12" ht="14.4">
      <c r="A79" s="103">
        <v>78</v>
      </c>
      <c r="B79" s="122"/>
      <c r="C79" s="123"/>
      <c r="D79" s="139"/>
      <c r="E79" s="139"/>
      <c r="F79" s="109"/>
      <c r="H79" s="110"/>
      <c r="I79" s="111"/>
      <c r="J79" s="112"/>
      <c r="K79" s="112"/>
      <c r="L79" s="112"/>
    </row>
    <row r="80" spans="1:12" ht="14.4">
      <c r="A80" s="103">
        <v>79</v>
      </c>
      <c r="B80" s="122"/>
      <c r="C80" s="123"/>
      <c r="D80" s="139"/>
      <c r="E80" s="139"/>
      <c r="F80" s="109"/>
      <c r="H80" s="110"/>
      <c r="I80" s="111"/>
      <c r="J80" s="112"/>
      <c r="K80" s="112"/>
      <c r="L80" s="112"/>
    </row>
    <row r="81" spans="1:12" ht="14.4">
      <c r="A81" s="103">
        <v>80</v>
      </c>
      <c r="B81" s="137"/>
      <c r="C81" s="137"/>
      <c r="D81" s="139"/>
      <c r="E81" s="139"/>
      <c r="F81" s="109"/>
      <c r="H81" s="110"/>
      <c r="I81" s="111"/>
      <c r="J81" s="112"/>
      <c r="K81" s="112"/>
      <c r="L81" s="112"/>
    </row>
    <row r="82" spans="1:12" ht="14.4">
      <c r="A82" s="103">
        <v>81</v>
      </c>
      <c r="B82" s="137" t="s">
        <v>154</v>
      </c>
      <c r="C82" s="137" t="s">
        <v>155</v>
      </c>
      <c r="D82" s="139"/>
      <c r="E82" s="139"/>
      <c r="F82" s="109"/>
      <c r="H82" s="110"/>
      <c r="I82" s="111"/>
      <c r="J82" s="112"/>
      <c r="K82" s="112"/>
      <c r="L82" s="112"/>
    </row>
    <row r="83" spans="1:12" ht="14.4">
      <c r="A83" s="103">
        <v>82</v>
      </c>
      <c r="B83" s="137" t="s">
        <v>156</v>
      </c>
      <c r="C83" s="137" t="s">
        <v>54</v>
      </c>
      <c r="D83" s="139"/>
      <c r="E83" s="139"/>
      <c r="F83" s="109"/>
      <c r="H83" s="110"/>
      <c r="I83" s="111"/>
      <c r="J83" s="112"/>
      <c r="K83" s="112"/>
      <c r="L83" s="112"/>
    </row>
    <row r="84" spans="1:12" ht="14.4">
      <c r="A84" s="103">
        <v>83</v>
      </c>
      <c r="B84" s="137" t="s">
        <v>152</v>
      </c>
      <c r="C84" s="137" t="s">
        <v>153</v>
      </c>
      <c r="D84" s="139"/>
      <c r="E84" s="139"/>
      <c r="F84" s="109"/>
      <c r="H84" s="110"/>
      <c r="I84" s="111"/>
      <c r="J84" s="112"/>
      <c r="K84" s="112"/>
      <c r="L84" s="112"/>
    </row>
    <row r="85" spans="1:12" ht="14.4">
      <c r="A85" s="103">
        <v>84</v>
      </c>
      <c r="B85" s="137" t="s">
        <v>157</v>
      </c>
      <c r="C85" s="137" t="s">
        <v>158</v>
      </c>
      <c r="D85" s="139"/>
      <c r="E85" s="139"/>
      <c r="F85" s="109"/>
      <c r="H85" s="110"/>
      <c r="I85" s="111"/>
      <c r="J85" s="112"/>
      <c r="K85" s="112"/>
      <c r="L85" s="112"/>
    </row>
    <row r="86" spans="1:12" ht="14.4">
      <c r="A86" s="103">
        <v>85</v>
      </c>
      <c r="B86" s="137" t="s">
        <v>159</v>
      </c>
      <c r="C86" s="137" t="s">
        <v>160</v>
      </c>
      <c r="D86" s="139"/>
      <c r="E86" s="139"/>
      <c r="F86" s="109"/>
      <c r="H86" s="110"/>
      <c r="I86" s="111"/>
      <c r="J86" s="112"/>
      <c r="K86" s="112"/>
      <c r="L86" s="112"/>
    </row>
    <row r="87" spans="1:12" ht="14.4">
      <c r="A87" s="103">
        <v>86</v>
      </c>
      <c r="B87" s="137" t="s">
        <v>161</v>
      </c>
      <c r="C87" s="137" t="s">
        <v>162</v>
      </c>
      <c r="D87" s="139"/>
      <c r="E87" s="139"/>
      <c r="F87" s="109"/>
      <c r="H87" s="110"/>
      <c r="I87" s="111"/>
      <c r="J87" s="112"/>
      <c r="K87" s="112"/>
      <c r="L87" s="112"/>
    </row>
    <row r="88" spans="1:12" ht="14.4">
      <c r="A88" s="243">
        <v>87</v>
      </c>
      <c r="B88" s="244" t="s">
        <v>163</v>
      </c>
      <c r="C88" s="245" t="s">
        <v>164</v>
      </c>
      <c r="D88" s="246"/>
      <c r="E88" s="246"/>
      <c r="F88" s="109"/>
      <c r="H88" s="110"/>
      <c r="I88" s="111"/>
      <c r="J88" s="112"/>
      <c r="K88" s="112"/>
      <c r="L88" s="112"/>
    </row>
    <row r="89" spans="1:12">
      <c r="A89" s="243">
        <v>88</v>
      </c>
      <c r="B89" s="247" t="s">
        <v>168</v>
      </c>
      <c r="C89" s="248" t="s">
        <v>158</v>
      </c>
      <c r="D89" s="249"/>
      <c r="E89" s="249"/>
      <c r="F89" s="109"/>
      <c r="H89" s="110"/>
      <c r="I89" s="111"/>
      <c r="J89" s="112"/>
      <c r="K89" s="112"/>
      <c r="L89" s="112"/>
    </row>
    <row r="90" spans="1:12">
      <c r="A90" s="243">
        <v>89</v>
      </c>
      <c r="B90" s="247" t="s">
        <v>165</v>
      </c>
      <c r="C90" s="248" t="s">
        <v>166</v>
      </c>
      <c r="D90" s="249"/>
      <c r="E90" s="249"/>
      <c r="F90" s="109"/>
      <c r="H90" s="110"/>
      <c r="I90" s="111"/>
      <c r="J90" s="112"/>
      <c r="K90" s="112"/>
      <c r="L90" s="112"/>
    </row>
    <row r="91" spans="1:12">
      <c r="A91" s="243">
        <v>90</v>
      </c>
      <c r="B91" s="247"/>
      <c r="C91" s="248"/>
      <c r="D91" s="249"/>
      <c r="E91" s="249"/>
      <c r="F91" s="109"/>
      <c r="H91" s="110"/>
      <c r="I91" s="111"/>
      <c r="J91" s="112"/>
      <c r="K91" s="112"/>
      <c r="L91" s="112"/>
    </row>
    <row r="92" spans="1:12">
      <c r="A92" s="243">
        <v>91</v>
      </c>
      <c r="B92" s="247"/>
      <c r="C92" s="248"/>
      <c r="D92" s="249"/>
      <c r="E92" s="249"/>
      <c r="F92" s="109"/>
      <c r="H92" s="110"/>
      <c r="I92" s="111"/>
      <c r="J92" s="112"/>
      <c r="K92" s="112"/>
      <c r="L92" s="112"/>
    </row>
    <row r="93" spans="1:12">
      <c r="A93" s="243">
        <v>92</v>
      </c>
      <c r="B93" s="247"/>
      <c r="C93" s="248"/>
      <c r="D93" s="249"/>
      <c r="E93" s="249"/>
      <c r="F93" s="109"/>
      <c r="H93" s="110"/>
      <c r="I93" s="111"/>
      <c r="J93" s="112"/>
      <c r="K93" s="112"/>
      <c r="L93" s="112"/>
    </row>
    <row r="94" spans="1:12">
      <c r="A94" s="243">
        <v>93</v>
      </c>
      <c r="B94" s="247"/>
      <c r="C94" s="248"/>
      <c r="D94" s="249"/>
      <c r="E94" s="249"/>
      <c r="F94" s="109"/>
      <c r="H94" s="110"/>
      <c r="I94" s="111"/>
      <c r="J94" s="112"/>
      <c r="K94" s="112"/>
      <c r="L94" s="112"/>
    </row>
    <row r="95" spans="1:12">
      <c r="A95" s="243">
        <v>94</v>
      </c>
      <c r="B95" s="247"/>
      <c r="C95" s="248"/>
      <c r="D95" s="249"/>
      <c r="E95" s="249"/>
      <c r="F95" s="109"/>
      <c r="H95" s="110"/>
      <c r="I95" s="111"/>
      <c r="J95" s="112"/>
      <c r="K95" s="112"/>
      <c r="L95" s="112"/>
    </row>
    <row r="96" spans="1:12">
      <c r="A96" s="243">
        <v>95</v>
      </c>
      <c r="B96" s="247"/>
      <c r="C96" s="248"/>
      <c r="D96" s="249"/>
      <c r="E96" s="249"/>
      <c r="F96" s="109"/>
      <c r="H96" s="110"/>
      <c r="I96" s="111"/>
      <c r="J96" s="112"/>
      <c r="K96" s="112"/>
      <c r="L96" s="112"/>
    </row>
    <row r="97" spans="1:12">
      <c r="A97" s="243">
        <v>96</v>
      </c>
      <c r="B97" s="247"/>
      <c r="C97" s="248"/>
      <c r="D97" s="249"/>
      <c r="E97" s="249"/>
      <c r="F97" s="109"/>
      <c r="H97" s="113"/>
      <c r="I97" s="114"/>
      <c r="J97" s="114"/>
      <c r="K97" s="114"/>
      <c r="L97" s="112"/>
    </row>
    <row r="98" spans="1:12">
      <c r="A98" s="243">
        <v>97</v>
      </c>
      <c r="B98" s="247"/>
      <c r="C98" s="248"/>
      <c r="D98" s="249"/>
      <c r="E98" s="249"/>
      <c r="F98" s="109"/>
      <c r="H98" s="110"/>
      <c r="I98" s="111"/>
      <c r="J98" s="112"/>
      <c r="K98" s="112"/>
      <c r="L98" s="112"/>
    </row>
    <row r="99" spans="1:12">
      <c r="A99" s="243">
        <v>98</v>
      </c>
      <c r="B99" s="247"/>
      <c r="C99" s="248"/>
      <c r="D99" s="249"/>
      <c r="E99" s="249"/>
      <c r="F99" s="109"/>
      <c r="H99" s="110"/>
      <c r="I99" s="111"/>
      <c r="J99" s="112"/>
      <c r="K99" s="112"/>
      <c r="L99" s="112"/>
    </row>
    <row r="100" spans="1:12">
      <c r="A100" s="243">
        <v>99</v>
      </c>
      <c r="B100" s="247"/>
      <c r="C100" s="248"/>
      <c r="D100" s="249"/>
      <c r="E100" s="249"/>
      <c r="F100" s="109"/>
      <c r="H100" s="110"/>
      <c r="I100" s="111"/>
      <c r="J100" s="112"/>
      <c r="K100" s="112"/>
      <c r="L100" s="112"/>
    </row>
    <row r="101" spans="1:12">
      <c r="A101" s="243">
        <v>100</v>
      </c>
      <c r="B101" s="247"/>
      <c r="C101" s="248"/>
      <c r="D101" s="249"/>
      <c r="E101" s="249"/>
      <c r="F101" s="109"/>
      <c r="H101" s="110"/>
      <c r="I101" s="111"/>
      <c r="J101" s="112"/>
      <c r="K101" s="112"/>
      <c r="L101" s="112"/>
    </row>
    <row r="102" spans="1:12">
      <c r="A102" s="243">
        <v>101</v>
      </c>
      <c r="B102" s="247" t="s">
        <v>185</v>
      </c>
      <c r="C102" s="248" t="s">
        <v>54</v>
      </c>
      <c r="D102" s="249"/>
      <c r="E102" s="249"/>
      <c r="F102" s="109"/>
      <c r="H102" s="118"/>
      <c r="I102" s="115"/>
      <c r="J102" s="115"/>
      <c r="K102" s="115"/>
      <c r="L102" s="112"/>
    </row>
    <row r="103" spans="1:12">
      <c r="A103" s="243">
        <v>102</v>
      </c>
      <c r="B103" s="247" t="s">
        <v>186</v>
      </c>
      <c r="C103" s="248" t="s">
        <v>187</v>
      </c>
      <c r="D103" s="249"/>
      <c r="E103" s="249"/>
      <c r="F103" s="109"/>
      <c r="H103" s="110"/>
      <c r="I103" s="112"/>
      <c r="J103" s="112"/>
      <c r="K103" s="112"/>
      <c r="L103" s="112"/>
    </row>
    <row r="104" spans="1:12">
      <c r="A104" s="243">
        <v>103</v>
      </c>
      <c r="B104" s="247" t="s">
        <v>188</v>
      </c>
      <c r="C104" s="248" t="s">
        <v>189</v>
      </c>
      <c r="D104" s="249"/>
      <c r="E104" s="249"/>
      <c r="F104" s="109"/>
      <c r="H104" s="110"/>
      <c r="I104" s="112"/>
      <c r="J104" s="112"/>
      <c r="K104" s="112"/>
      <c r="L104" s="112"/>
    </row>
    <row r="105" spans="1:12">
      <c r="A105" s="243">
        <v>104</v>
      </c>
      <c r="B105" s="247" t="s">
        <v>190</v>
      </c>
      <c r="C105" s="248" t="s">
        <v>198</v>
      </c>
      <c r="D105" s="249"/>
      <c r="E105" s="249"/>
      <c r="F105" s="109"/>
    </row>
    <row r="106" spans="1:12">
      <c r="A106" s="243">
        <v>105</v>
      </c>
      <c r="B106" s="247" t="s">
        <v>191</v>
      </c>
      <c r="C106" s="248" t="s">
        <v>192</v>
      </c>
      <c r="D106" s="249"/>
      <c r="E106" s="249"/>
      <c r="F106" s="109"/>
    </row>
    <row r="107" spans="1:12">
      <c r="A107" s="243">
        <v>106</v>
      </c>
      <c r="B107" s="247" t="s">
        <v>193</v>
      </c>
      <c r="C107" s="248" t="s">
        <v>192</v>
      </c>
      <c r="D107" s="249"/>
      <c r="E107" s="249"/>
      <c r="F107" s="109"/>
    </row>
    <row r="108" spans="1:12">
      <c r="A108" s="243">
        <v>107</v>
      </c>
      <c r="B108" s="247" t="s">
        <v>184</v>
      </c>
      <c r="C108" s="248" t="s">
        <v>54</v>
      </c>
      <c r="D108" s="249"/>
      <c r="E108" s="249"/>
      <c r="F108" s="109"/>
    </row>
    <row r="109" spans="1:12">
      <c r="A109" s="243">
        <v>108</v>
      </c>
      <c r="B109" s="247" t="s">
        <v>194</v>
      </c>
      <c r="C109" s="248" t="s">
        <v>195</v>
      </c>
      <c r="D109" s="249"/>
      <c r="E109" s="249"/>
      <c r="F109" s="109"/>
    </row>
    <row r="110" spans="1:12">
      <c r="A110" s="243">
        <v>109</v>
      </c>
      <c r="B110" s="247" t="s">
        <v>196</v>
      </c>
      <c r="C110" s="248" t="s">
        <v>197</v>
      </c>
      <c r="D110" s="249"/>
      <c r="E110" s="249"/>
      <c r="F110" s="109"/>
    </row>
    <row r="111" spans="1:12">
      <c r="A111" s="243">
        <v>110</v>
      </c>
      <c r="B111" s="247" t="s">
        <v>199</v>
      </c>
      <c r="C111" s="248" t="s">
        <v>200</v>
      </c>
      <c r="D111" s="249"/>
      <c r="E111" s="249"/>
      <c r="F111" s="109"/>
    </row>
    <row r="112" spans="1:12">
      <c r="A112" s="243">
        <v>111</v>
      </c>
      <c r="B112" s="247" t="s">
        <v>201</v>
      </c>
      <c r="C112" s="248" t="s">
        <v>158</v>
      </c>
      <c r="D112" s="249"/>
      <c r="E112" s="249"/>
      <c r="F112" s="109"/>
    </row>
    <row r="113" spans="1:6">
      <c r="A113" s="243">
        <v>112</v>
      </c>
      <c r="B113" s="247" t="s">
        <v>202</v>
      </c>
      <c r="C113" s="248" t="s">
        <v>203</v>
      </c>
      <c r="D113" s="249"/>
      <c r="E113" s="249"/>
      <c r="F113" s="109"/>
    </row>
    <row r="114" spans="1:6">
      <c r="A114" s="243">
        <v>113</v>
      </c>
      <c r="B114" s="247" t="s">
        <v>204</v>
      </c>
      <c r="C114" s="248" t="s">
        <v>203</v>
      </c>
      <c r="D114" s="249"/>
      <c r="E114" s="249"/>
      <c r="F114" s="109"/>
    </row>
    <row r="115" spans="1:6">
      <c r="A115" s="243">
        <v>114</v>
      </c>
      <c r="B115" s="247" t="s">
        <v>205</v>
      </c>
      <c r="C115" s="248" t="s">
        <v>166</v>
      </c>
      <c r="D115" s="249"/>
      <c r="E115" s="249"/>
      <c r="F115" s="109"/>
    </row>
    <row r="116" spans="1:6">
      <c r="A116" s="243">
        <v>115</v>
      </c>
      <c r="B116" s="247" t="s">
        <v>206</v>
      </c>
      <c r="C116" s="248" t="s">
        <v>158</v>
      </c>
      <c r="D116" s="249"/>
      <c r="E116" s="249"/>
      <c r="F116" s="109"/>
    </row>
    <row r="117" spans="1:6">
      <c r="A117" s="243">
        <v>116</v>
      </c>
      <c r="B117" s="247" t="s">
        <v>207</v>
      </c>
      <c r="C117" s="248" t="s">
        <v>166</v>
      </c>
      <c r="D117" s="249"/>
      <c r="E117" s="249"/>
      <c r="F117" s="109"/>
    </row>
    <row r="118" spans="1:6">
      <c r="A118" s="243">
        <v>117</v>
      </c>
      <c r="B118" s="247" t="s">
        <v>208</v>
      </c>
      <c r="C118" s="248" t="s">
        <v>209</v>
      </c>
      <c r="D118" s="249"/>
      <c r="E118" s="249"/>
      <c r="F118" s="109"/>
    </row>
    <row r="119" spans="1:6">
      <c r="A119" s="243">
        <v>118</v>
      </c>
      <c r="B119" s="247" t="s">
        <v>210</v>
      </c>
      <c r="C119" s="248" t="s">
        <v>189</v>
      </c>
      <c r="D119" s="249"/>
      <c r="E119" s="249"/>
      <c r="F119" s="109"/>
    </row>
    <row r="120" spans="1:6">
      <c r="A120" s="243">
        <v>119</v>
      </c>
      <c r="B120" s="247" t="s">
        <v>211</v>
      </c>
      <c r="C120" s="248" t="s">
        <v>212</v>
      </c>
      <c r="D120" s="249"/>
      <c r="E120" s="249"/>
      <c r="F120" s="109"/>
    </row>
    <row r="121" spans="1:6">
      <c r="A121" s="243">
        <v>120</v>
      </c>
      <c r="B121" s="247"/>
      <c r="C121" s="248"/>
      <c r="D121" s="249"/>
      <c r="E121" s="249"/>
      <c r="F121" s="109"/>
    </row>
    <row r="122" spans="1:6">
      <c r="A122" s="243">
        <v>121</v>
      </c>
      <c r="B122" s="247"/>
      <c r="C122" s="248"/>
      <c r="D122" s="249"/>
      <c r="E122" s="249"/>
      <c r="F122" s="109"/>
    </row>
    <row r="123" spans="1:6">
      <c r="A123" s="243">
        <v>122</v>
      </c>
      <c r="B123" s="247"/>
      <c r="C123" s="248"/>
      <c r="D123" s="249"/>
      <c r="E123" s="249"/>
      <c r="F123" s="109"/>
    </row>
    <row r="124" spans="1:6">
      <c r="A124" s="243">
        <v>123</v>
      </c>
      <c r="B124" s="247"/>
      <c r="C124" s="248"/>
      <c r="D124" s="249"/>
      <c r="E124" s="249"/>
      <c r="F124" s="109"/>
    </row>
    <row r="125" spans="1:6">
      <c r="A125" s="243">
        <v>124</v>
      </c>
      <c r="B125" s="247"/>
      <c r="C125" s="248"/>
      <c r="D125" s="249"/>
      <c r="E125" s="249"/>
      <c r="F125" s="109"/>
    </row>
    <row r="126" spans="1:6">
      <c r="A126" s="243">
        <v>125</v>
      </c>
      <c r="B126" s="247"/>
      <c r="C126" s="248"/>
      <c r="D126" s="249"/>
      <c r="E126" s="249"/>
      <c r="F126" s="109"/>
    </row>
    <row r="127" spans="1:6">
      <c r="A127" s="243">
        <v>126</v>
      </c>
      <c r="B127" s="247"/>
      <c r="C127" s="248"/>
      <c r="D127" s="249"/>
      <c r="E127" s="249"/>
      <c r="F127" s="109"/>
    </row>
    <row r="128" spans="1:6">
      <c r="A128" s="243">
        <v>127</v>
      </c>
      <c r="B128" s="247"/>
      <c r="C128" s="248"/>
      <c r="D128" s="249"/>
      <c r="E128" s="249"/>
      <c r="F128" s="109"/>
    </row>
    <row r="129" spans="1:6">
      <c r="A129" s="243">
        <v>128</v>
      </c>
      <c r="B129" s="247"/>
      <c r="C129" s="248"/>
      <c r="D129" s="249"/>
      <c r="E129" s="249"/>
      <c r="F129" s="121"/>
    </row>
    <row r="130" spans="1:6">
      <c r="A130" s="87"/>
      <c r="B130" s="248"/>
      <c r="C130" s="248"/>
      <c r="D130" s="249"/>
      <c r="E130" s="249"/>
      <c r="F130" s="121"/>
    </row>
    <row r="131" spans="1:6">
      <c r="B131" s="72"/>
      <c r="C131" s="72"/>
      <c r="D131" s="140"/>
      <c r="E131" s="140"/>
    </row>
  </sheetData>
  <sortState ref="B2:F80">
    <sortCondition ref="D2:D80"/>
    <sortCondition ref="C2:C80"/>
    <sortCondition ref="B2:B80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S20" sqref="S20"/>
    </sheetView>
  </sheetViews>
  <sheetFormatPr defaultRowHeight="13.2"/>
  <cols>
    <col min="1" max="1" width="4.44140625" customWidth="1"/>
    <col min="2" max="2" width="18.77734375" customWidth="1"/>
    <col min="3" max="3" width="2.77734375" style="1" customWidth="1"/>
    <col min="4" max="4" width="18.77734375" customWidth="1"/>
    <col min="5" max="12" width="2.77734375" customWidth="1"/>
    <col min="13" max="13" width="3.77734375" customWidth="1"/>
    <col min="14" max="14" width="4.44140625" customWidth="1"/>
    <col min="15" max="15" width="18.77734375" customWidth="1"/>
    <col min="16" max="16" width="2.77734375" customWidth="1"/>
    <col min="17" max="17" width="18.77734375" customWidth="1"/>
    <col min="18" max="25" width="2.77734375" customWidth="1"/>
  </cols>
  <sheetData>
    <row r="1" spans="1:25" ht="13.8" thickBot="1">
      <c r="A1" s="229" t="s">
        <v>21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N1" s="229" t="s">
        <v>22</v>
      </c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</row>
    <row r="2" spans="1:25">
      <c r="A2" s="50">
        <v>1</v>
      </c>
      <c r="B2" s="51" t="str">
        <f>'pavouk muži'!C3</f>
        <v>Vejmola Pavel</v>
      </c>
      <c r="C2" s="52" t="s">
        <v>9</v>
      </c>
      <c r="D2" s="10" t="str">
        <f>'pavouk muži'!C5</f>
        <v>------</v>
      </c>
      <c r="E2" s="40" t="s">
        <v>43</v>
      </c>
      <c r="F2" s="41" t="s">
        <v>43</v>
      </c>
      <c r="G2" s="41" t="s">
        <v>43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6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 muži'!D4</f>
        <v>Vejmola Pavel</v>
      </c>
      <c r="P2" s="52" t="s">
        <v>9</v>
      </c>
      <c r="Q2" s="10" t="str">
        <f>'pavouk muži'!D8</f>
        <v>Štěpánek Václav</v>
      </c>
      <c r="R2" s="40" t="s">
        <v>176</v>
      </c>
      <c r="S2" s="41" t="s">
        <v>148</v>
      </c>
      <c r="T2" s="41" t="s">
        <v>40</v>
      </c>
      <c r="U2" s="41" t="s">
        <v>147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>
      <c r="A3" s="53">
        <v>2</v>
      </c>
      <c r="B3" s="48" t="str">
        <f>'pavouk muži'!C7</f>
        <v>Slavík Petr</v>
      </c>
      <c r="C3" s="49" t="s">
        <v>9</v>
      </c>
      <c r="D3" s="11" t="str">
        <f>'pavouk muži'!C9</f>
        <v>Štěpánek Václav</v>
      </c>
      <c r="E3" s="42" t="s">
        <v>42</v>
      </c>
      <c r="F3" s="39" t="s">
        <v>42</v>
      </c>
      <c r="G3" s="39" t="s">
        <v>116</v>
      </c>
      <c r="H3" s="39" t="s">
        <v>171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'pavouk muži'!D12</f>
        <v>Aberl Jiří</v>
      </c>
      <c r="P3" s="49" t="s">
        <v>9</v>
      </c>
      <c r="Q3" s="48" t="str">
        <f>'pavouk muži'!D16</f>
        <v>Pokorný Adam</v>
      </c>
      <c r="R3" s="42" t="s">
        <v>42</v>
      </c>
      <c r="S3" s="39" t="s">
        <v>175</v>
      </c>
      <c r="T3" s="39" t="s">
        <v>42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3">
        <v>3</v>
      </c>
      <c r="B4" s="48" t="str">
        <f>'pavouk muži'!C11</f>
        <v>Aberl Jiří</v>
      </c>
      <c r="C4" s="49" t="s">
        <v>9</v>
      </c>
      <c r="D4" s="11" t="str">
        <f>'pavouk muži'!C13</f>
        <v>------</v>
      </c>
      <c r="E4" s="42" t="s">
        <v>43</v>
      </c>
      <c r="F4" s="39" t="s">
        <v>43</v>
      </c>
      <c r="G4" s="39" t="s">
        <v>43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6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 muži'!D20</f>
        <v>Doušek Tomáš</v>
      </c>
      <c r="P4" s="49" t="s">
        <v>9</v>
      </c>
      <c r="Q4" s="11" t="str">
        <f>'pavouk muži'!D24</f>
        <v>Benek Jaromír ml.</v>
      </c>
      <c r="R4" s="42" t="s">
        <v>171</v>
      </c>
      <c r="S4" s="39" t="s">
        <v>116</v>
      </c>
      <c r="T4" s="39" t="s">
        <v>170</v>
      </c>
      <c r="U4" s="39" t="s">
        <v>171</v>
      </c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6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>
      <c r="A5" s="53">
        <v>4</v>
      </c>
      <c r="B5" s="48" t="str">
        <f>'pavouk muži'!C15</f>
        <v>------</v>
      </c>
      <c r="C5" s="49" t="s">
        <v>9</v>
      </c>
      <c r="D5" s="11" t="str">
        <f>'pavouk muži'!C17</f>
        <v>Pokorný Adam</v>
      </c>
      <c r="E5" s="42" t="s">
        <v>167</v>
      </c>
      <c r="F5" s="39" t="s">
        <v>167</v>
      </c>
      <c r="G5" s="39" t="s">
        <v>167</v>
      </c>
      <c r="H5" s="39"/>
      <c r="I5" s="58"/>
      <c r="J5" s="56">
        <f t="shared" si="0"/>
        <v>0</v>
      </c>
      <c r="K5" s="26" t="s">
        <v>6</v>
      </c>
      <c r="L5" s="27">
        <f t="shared" si="1"/>
        <v>3</v>
      </c>
      <c r="N5" s="53">
        <v>4</v>
      </c>
      <c r="O5" s="48" t="str">
        <f>'pavouk muži'!D28</f>
        <v>Holubec Jiří</v>
      </c>
      <c r="P5" s="49" t="s">
        <v>9</v>
      </c>
      <c r="Q5" s="11" t="str">
        <f>'pavouk muži'!D32</f>
        <v>Sedláček Radek</v>
      </c>
      <c r="R5" s="42" t="s">
        <v>42</v>
      </c>
      <c r="S5" s="39" t="s">
        <v>42</v>
      </c>
      <c r="T5" s="39" t="s">
        <v>148</v>
      </c>
      <c r="U5" s="39" t="s">
        <v>39</v>
      </c>
      <c r="V5" s="58" t="s">
        <v>39</v>
      </c>
      <c r="W5" s="56">
        <f t="shared" si="2"/>
        <v>3</v>
      </c>
      <c r="X5" s="26" t="s">
        <v>6</v>
      </c>
      <c r="Y5" s="27">
        <f t="shared" si="3"/>
        <v>2</v>
      </c>
    </row>
    <row r="6" spans="1:25">
      <c r="A6" s="53">
        <v>5</v>
      </c>
      <c r="B6" s="48" t="str">
        <f>'pavouk muži'!C19</f>
        <v>Doušek Tomáš</v>
      </c>
      <c r="C6" s="49" t="s">
        <v>9</v>
      </c>
      <c r="D6" s="11" t="str">
        <f>'pavouk muži'!C21</f>
        <v>------</v>
      </c>
      <c r="E6" s="42" t="s">
        <v>43</v>
      </c>
      <c r="F6" s="39" t="s">
        <v>43</v>
      </c>
      <c r="G6" s="39" t="s">
        <v>43</v>
      </c>
      <c r="H6" s="39"/>
      <c r="I6" s="58"/>
      <c r="J6" s="56">
        <f t="shared" si="0"/>
        <v>3</v>
      </c>
      <c r="K6" s="26" t="s">
        <v>6</v>
      </c>
      <c r="L6" s="27">
        <f t="shared" si="1"/>
        <v>0</v>
      </c>
      <c r="N6" s="53">
        <v>5</v>
      </c>
      <c r="O6" s="48" t="str">
        <f>'pavouk muži'!D36</f>
        <v>Opanasiuk Dmytro</v>
      </c>
      <c r="P6" s="49" t="s">
        <v>9</v>
      </c>
      <c r="Q6" s="11" t="str">
        <f>'pavouk muži'!D40</f>
        <v>Janík Michal ml.</v>
      </c>
      <c r="R6" s="42" t="s">
        <v>115</v>
      </c>
      <c r="S6" s="39" t="s">
        <v>40</v>
      </c>
      <c r="T6" s="39" t="s">
        <v>170</v>
      </c>
      <c r="U6" s="39" t="s">
        <v>147</v>
      </c>
      <c r="V6" s="58"/>
      <c r="W6" s="56">
        <f t="shared" si="2"/>
        <v>3</v>
      </c>
      <c r="X6" s="26" t="s">
        <v>6</v>
      </c>
      <c r="Y6" s="27">
        <f t="shared" si="3"/>
        <v>1</v>
      </c>
    </row>
    <row r="7" spans="1:25">
      <c r="A7" s="53">
        <v>6</v>
      </c>
      <c r="B7" s="48" t="str">
        <f>'pavouk muži'!C23</f>
        <v>------</v>
      </c>
      <c r="C7" s="49" t="s">
        <v>9</v>
      </c>
      <c r="D7" s="11" t="str">
        <f>'pavouk muži'!C25</f>
        <v>Benek Jaromír ml.</v>
      </c>
      <c r="E7" s="42" t="s">
        <v>167</v>
      </c>
      <c r="F7" s="39" t="s">
        <v>167</v>
      </c>
      <c r="G7" s="39" t="s">
        <v>167</v>
      </c>
      <c r="H7" s="39"/>
      <c r="I7" s="58"/>
      <c r="J7" s="56">
        <f t="shared" si="0"/>
        <v>0</v>
      </c>
      <c r="K7" s="26" t="s">
        <v>6</v>
      </c>
      <c r="L7" s="27">
        <f t="shared" si="1"/>
        <v>3</v>
      </c>
      <c r="N7" s="53">
        <v>6</v>
      </c>
      <c r="O7" s="48" t="str">
        <f>'pavouk muži'!D44</f>
        <v>Skřivánek Tomáš</v>
      </c>
      <c r="P7" s="49" t="s">
        <v>9</v>
      </c>
      <c r="Q7" s="11" t="str">
        <f>'pavouk muži'!D48</f>
        <v>Müller Jiří</v>
      </c>
      <c r="R7" s="42" t="s">
        <v>40</v>
      </c>
      <c r="S7" s="39" t="s">
        <v>117</v>
      </c>
      <c r="T7" s="39" t="s">
        <v>169</v>
      </c>
      <c r="U7" s="39"/>
      <c r="V7" s="58"/>
      <c r="W7" s="56">
        <f t="shared" si="2"/>
        <v>3</v>
      </c>
      <c r="X7" s="26" t="s">
        <v>6</v>
      </c>
      <c r="Y7" s="27">
        <f t="shared" si="3"/>
        <v>0</v>
      </c>
    </row>
    <row r="8" spans="1:25">
      <c r="A8" s="53">
        <v>7</v>
      </c>
      <c r="B8" s="48" t="str">
        <f>'pavouk muži'!C27</f>
        <v>Šteigl Šimon</v>
      </c>
      <c r="C8" s="49" t="s">
        <v>9</v>
      </c>
      <c r="D8" s="11" t="str">
        <f>'pavouk muži'!C29</f>
        <v>Holubec Jiří</v>
      </c>
      <c r="E8" s="42" t="s">
        <v>170</v>
      </c>
      <c r="F8" s="39" t="s">
        <v>170</v>
      </c>
      <c r="G8" s="39" t="s">
        <v>42</v>
      </c>
      <c r="H8" s="39"/>
      <c r="I8" s="58"/>
      <c r="J8" s="56">
        <f t="shared" si="0"/>
        <v>0</v>
      </c>
      <c r="K8" s="26" t="s">
        <v>6</v>
      </c>
      <c r="L8" s="27">
        <f t="shared" si="1"/>
        <v>3</v>
      </c>
      <c r="N8" s="53">
        <v>7</v>
      </c>
      <c r="O8" s="48" t="str">
        <f>'pavouk muži'!D52</f>
        <v>Kašník Sebastián</v>
      </c>
      <c r="P8" s="49" t="s">
        <v>9</v>
      </c>
      <c r="Q8" s="11" t="str">
        <f>'pavouk muži'!D56</f>
        <v>Zuština Lukáš</v>
      </c>
      <c r="R8" s="63" t="s">
        <v>40</v>
      </c>
      <c r="S8" s="64" t="s">
        <v>117</v>
      </c>
      <c r="T8" s="64" t="s">
        <v>180</v>
      </c>
      <c r="U8" s="64"/>
      <c r="V8" s="65"/>
      <c r="W8" s="56">
        <f t="shared" si="2"/>
        <v>3</v>
      </c>
      <c r="X8" s="26" t="s">
        <v>6</v>
      </c>
      <c r="Y8" s="27">
        <f t="shared" si="3"/>
        <v>0</v>
      </c>
    </row>
    <row r="9" spans="1:25" ht="13.8" thickBot="1">
      <c r="A9" s="53">
        <v>8</v>
      </c>
      <c r="B9" s="48" t="str">
        <f>'pavouk muži'!C31</f>
        <v>------</v>
      </c>
      <c r="C9" s="49" t="s">
        <v>9</v>
      </c>
      <c r="D9" s="11" t="str">
        <f>'pavouk muži'!C33</f>
        <v>Sedláček Radek</v>
      </c>
      <c r="E9" s="42" t="s">
        <v>167</v>
      </c>
      <c r="F9" s="39" t="s">
        <v>167</v>
      </c>
      <c r="G9" s="39" t="s">
        <v>167</v>
      </c>
      <c r="H9" s="39"/>
      <c r="I9" s="58"/>
      <c r="J9" s="56">
        <f t="shared" si="0"/>
        <v>0</v>
      </c>
      <c r="K9" s="26" t="s">
        <v>6</v>
      </c>
      <c r="L9" s="27">
        <f t="shared" si="1"/>
        <v>3</v>
      </c>
      <c r="N9" s="54">
        <v>8</v>
      </c>
      <c r="O9" s="59" t="str">
        <f>'pavouk muži'!D60</f>
        <v>Šolle Radovan</v>
      </c>
      <c r="P9" s="60" t="s">
        <v>9</v>
      </c>
      <c r="Q9" s="12" t="str">
        <f>'pavouk muži'!D64</f>
        <v>Palásek Michal</v>
      </c>
      <c r="R9" s="43" t="s">
        <v>170</v>
      </c>
      <c r="S9" s="44" t="s">
        <v>117</v>
      </c>
      <c r="T9" s="44" t="s">
        <v>39</v>
      </c>
      <c r="U9" s="44" t="s">
        <v>39</v>
      </c>
      <c r="V9" s="61"/>
      <c r="W9" s="62">
        <f t="shared" si="2"/>
        <v>3</v>
      </c>
      <c r="X9" s="29" t="s">
        <v>6</v>
      </c>
      <c r="Y9" s="30">
        <f t="shared" si="3"/>
        <v>1</v>
      </c>
    </row>
    <row r="10" spans="1:25" ht="13.8" thickBot="1">
      <c r="A10" s="53">
        <v>9</v>
      </c>
      <c r="B10" s="48" t="str">
        <f>'pavouk muži'!C35</f>
        <v>Opanasiuk Dmytro</v>
      </c>
      <c r="C10" s="49" t="s">
        <v>9</v>
      </c>
      <c r="D10" s="11" t="str">
        <f>'pavouk muži'!C37</f>
        <v>------</v>
      </c>
      <c r="E10" s="42" t="s">
        <v>43</v>
      </c>
      <c r="F10" s="39" t="s">
        <v>43</v>
      </c>
      <c r="G10" s="39" t="s">
        <v>43</v>
      </c>
      <c r="H10" s="39"/>
      <c r="I10" s="58"/>
      <c r="J10" s="56">
        <f t="shared" si="0"/>
        <v>3</v>
      </c>
      <c r="K10" s="26" t="s">
        <v>6</v>
      </c>
      <c r="L10" s="27">
        <f t="shared" si="1"/>
        <v>0</v>
      </c>
      <c r="N10" s="228" t="s">
        <v>23</v>
      </c>
      <c r="O10" s="228"/>
      <c r="P10" s="228"/>
      <c r="Q10" s="228"/>
      <c r="R10" s="229"/>
      <c r="S10" s="229"/>
      <c r="T10" s="229"/>
      <c r="U10" s="229"/>
      <c r="V10" s="229"/>
      <c r="W10" s="229"/>
      <c r="X10" s="229"/>
      <c r="Y10" s="229"/>
    </row>
    <row r="11" spans="1:25">
      <c r="A11" s="53">
        <v>10</v>
      </c>
      <c r="B11" s="48" t="str">
        <f>'pavouk muži'!C39</f>
        <v>Janík Michal ml.</v>
      </c>
      <c r="C11" s="49" t="s">
        <v>9</v>
      </c>
      <c r="D11" s="11" t="str">
        <f>'pavouk muži'!C41</f>
        <v>Hradil Oliver</v>
      </c>
      <c r="E11" s="42" t="s">
        <v>41</v>
      </c>
      <c r="F11" s="39" t="s">
        <v>169</v>
      </c>
      <c r="G11" s="39" t="s">
        <v>147</v>
      </c>
      <c r="H11" s="39"/>
      <c r="I11" s="58"/>
      <c r="J11" s="56">
        <f t="shared" si="0"/>
        <v>3</v>
      </c>
      <c r="K11" s="26" t="s">
        <v>6</v>
      </c>
      <c r="L11" s="27">
        <f t="shared" si="1"/>
        <v>0</v>
      </c>
      <c r="N11" s="50">
        <v>1</v>
      </c>
      <c r="O11" s="51" t="str">
        <f>'pavouk muži'!E6</f>
        <v>Vejmola Pavel</v>
      </c>
      <c r="P11" s="52" t="s">
        <v>9</v>
      </c>
      <c r="Q11" s="69" t="str">
        <f>'pavouk muži'!E14</f>
        <v>Pokorný Adam</v>
      </c>
      <c r="R11" s="66" t="s">
        <v>171</v>
      </c>
      <c r="S11" s="41" t="s">
        <v>170</v>
      </c>
      <c r="T11" s="41" t="s">
        <v>169</v>
      </c>
      <c r="U11" s="41" t="s">
        <v>175</v>
      </c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1</v>
      </c>
      <c r="X11" s="23" t="s">
        <v>6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>
      <c r="A12" s="53">
        <v>11</v>
      </c>
      <c r="B12" s="48" t="str">
        <f>'pavouk muži'!C43</f>
        <v>Skřivánek Tomáš</v>
      </c>
      <c r="C12" s="49" t="s">
        <v>9</v>
      </c>
      <c r="D12" s="11" t="str">
        <f>'pavouk muži'!C45</f>
        <v>------</v>
      </c>
      <c r="E12" s="42" t="s">
        <v>43</v>
      </c>
      <c r="F12" s="39" t="s">
        <v>43</v>
      </c>
      <c r="G12" s="39" t="s">
        <v>43</v>
      </c>
      <c r="H12" s="39"/>
      <c r="I12" s="58"/>
      <c r="J12" s="56">
        <f t="shared" si="0"/>
        <v>3</v>
      </c>
      <c r="K12" s="26" t="s">
        <v>6</v>
      </c>
      <c r="L12" s="27">
        <f t="shared" si="1"/>
        <v>0</v>
      </c>
      <c r="N12" s="53">
        <v>2</v>
      </c>
      <c r="O12" s="48" t="str">
        <f>'pavouk muži'!E22</f>
        <v>Benek Jaromír ml.</v>
      </c>
      <c r="P12" s="49" t="s">
        <v>9</v>
      </c>
      <c r="Q12" s="70" t="str">
        <f>'pavouk muži'!E30</f>
        <v>Holubec Jiří</v>
      </c>
      <c r="R12" s="67" t="s">
        <v>171</v>
      </c>
      <c r="S12" s="39" t="s">
        <v>173</v>
      </c>
      <c r="T12" s="39" t="s">
        <v>170</v>
      </c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6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>
      <c r="A13" s="53">
        <v>12</v>
      </c>
      <c r="B13" s="48" t="str">
        <f>'pavouk muži'!C47</f>
        <v>------</v>
      </c>
      <c r="C13" s="49" t="s">
        <v>9</v>
      </c>
      <c r="D13" s="11" t="str">
        <f>'pavouk muži'!C49</f>
        <v>Müller Jiří</v>
      </c>
      <c r="E13" s="42" t="s">
        <v>167</v>
      </c>
      <c r="F13" s="39" t="s">
        <v>167</v>
      </c>
      <c r="G13" s="39" t="s">
        <v>167</v>
      </c>
      <c r="H13" s="39"/>
      <c r="I13" s="58"/>
      <c r="J13" s="56">
        <f t="shared" si="0"/>
        <v>0</v>
      </c>
      <c r="K13" s="26" t="s">
        <v>6</v>
      </c>
      <c r="L13" s="27">
        <f t="shared" si="1"/>
        <v>3</v>
      </c>
      <c r="N13" s="53">
        <v>3</v>
      </c>
      <c r="O13" s="48" t="str">
        <f>'pavouk muži'!E38</f>
        <v>Opanasiuk Dmytro</v>
      </c>
      <c r="P13" s="49" t="s">
        <v>9</v>
      </c>
      <c r="Q13" s="70" t="str">
        <f>'pavouk muži'!E46</f>
        <v>Skřivánek Tomáš</v>
      </c>
      <c r="R13" s="67" t="s">
        <v>40</v>
      </c>
      <c r="S13" s="39" t="s">
        <v>39</v>
      </c>
      <c r="T13" s="39" t="s">
        <v>117</v>
      </c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6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3">
        <v>13</v>
      </c>
      <c r="B14" s="48" t="str">
        <f>'pavouk muži'!C51</f>
        <v>Kašník Sebastián</v>
      </c>
      <c r="C14" s="49" t="s">
        <v>9</v>
      </c>
      <c r="D14" s="11" t="str">
        <f>'pavouk muži'!C53</f>
        <v>------</v>
      </c>
      <c r="E14" s="42" t="s">
        <v>43</v>
      </c>
      <c r="F14" s="39" t="s">
        <v>43</v>
      </c>
      <c r="G14" s="39" t="s">
        <v>43</v>
      </c>
      <c r="H14" s="39"/>
      <c r="I14" s="58"/>
      <c r="J14" s="56">
        <f t="shared" si="0"/>
        <v>3</v>
      </c>
      <c r="K14" s="26" t="s">
        <v>6</v>
      </c>
      <c r="L14" s="27">
        <f t="shared" si="1"/>
        <v>0</v>
      </c>
      <c r="N14" s="54">
        <v>4</v>
      </c>
      <c r="O14" s="59" t="str">
        <f>'pavouk muži'!E54</f>
        <v>Kašník Sebastián</v>
      </c>
      <c r="P14" s="60" t="s">
        <v>9</v>
      </c>
      <c r="Q14" s="71" t="str">
        <f>'pavouk muži'!E62</f>
        <v>Šolle Radovan</v>
      </c>
      <c r="R14" s="68" t="s">
        <v>171</v>
      </c>
      <c r="S14" s="44" t="s">
        <v>39</v>
      </c>
      <c r="T14" s="44" t="s">
        <v>169</v>
      </c>
      <c r="U14" s="44" t="s">
        <v>147</v>
      </c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6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1</v>
      </c>
    </row>
    <row r="15" spans="1:25" ht="13.8" thickBot="1">
      <c r="A15" s="53">
        <v>14</v>
      </c>
      <c r="B15" s="48" t="str">
        <f>'pavouk muži'!C55</f>
        <v>------</v>
      </c>
      <c r="C15" s="49" t="s">
        <v>9</v>
      </c>
      <c r="D15" s="11" t="str">
        <f>'pavouk muži'!C57</f>
        <v>Zuština Lukáš</v>
      </c>
      <c r="E15" s="42" t="s">
        <v>167</v>
      </c>
      <c r="F15" s="39" t="s">
        <v>167</v>
      </c>
      <c r="G15" s="39" t="s">
        <v>167</v>
      </c>
      <c r="H15" s="39"/>
      <c r="I15" s="58"/>
      <c r="J15" s="56">
        <f t="shared" si="0"/>
        <v>0</v>
      </c>
      <c r="K15" s="26" t="s">
        <v>6</v>
      </c>
      <c r="L15" s="27">
        <f t="shared" si="1"/>
        <v>3</v>
      </c>
      <c r="N15" s="228" t="s">
        <v>24</v>
      </c>
      <c r="O15" s="228"/>
      <c r="P15" s="228"/>
      <c r="Q15" s="228"/>
      <c r="R15" s="229"/>
      <c r="S15" s="229"/>
      <c r="T15" s="229"/>
      <c r="U15" s="229"/>
      <c r="V15" s="229"/>
      <c r="W15" s="229"/>
      <c r="X15" s="229"/>
      <c r="Y15" s="229"/>
    </row>
    <row r="16" spans="1:25">
      <c r="A16" s="53">
        <v>15</v>
      </c>
      <c r="B16" s="48" t="str">
        <f>'pavouk muži'!C59</f>
        <v>Müller Lukáš</v>
      </c>
      <c r="C16" s="49" t="s">
        <v>9</v>
      </c>
      <c r="D16" s="11" t="str">
        <f>'pavouk muži'!C61</f>
        <v>Šolle Radovan</v>
      </c>
      <c r="E16" s="42" t="s">
        <v>171</v>
      </c>
      <c r="F16" s="39" t="s">
        <v>171</v>
      </c>
      <c r="G16" s="39" t="s">
        <v>171</v>
      </c>
      <c r="H16" s="39"/>
      <c r="I16" s="58"/>
      <c r="J16" s="56">
        <f t="shared" si="0"/>
        <v>0</v>
      </c>
      <c r="K16" s="26" t="s">
        <v>6</v>
      </c>
      <c r="L16" s="27">
        <f t="shared" si="1"/>
        <v>3</v>
      </c>
      <c r="N16" s="50">
        <v>1</v>
      </c>
      <c r="O16" s="51" t="str">
        <f>'pavouk muži'!F10</f>
        <v>Pokorný Adam</v>
      </c>
      <c r="P16" s="52" t="s">
        <v>9</v>
      </c>
      <c r="Q16" s="69" t="str">
        <f>'pavouk muži'!F26</f>
        <v>Holubec Jiří</v>
      </c>
      <c r="R16" s="66" t="s">
        <v>39</v>
      </c>
      <c r="S16" s="41" t="s">
        <v>147</v>
      </c>
      <c r="T16" s="41" t="s">
        <v>116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6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4">
        <v>16</v>
      </c>
      <c r="B17" s="59" t="str">
        <f>'pavouk muži'!C63</f>
        <v>------</v>
      </c>
      <c r="C17" s="60" t="s">
        <v>9</v>
      </c>
      <c r="D17" s="12" t="str">
        <f>'pavouk muži'!C65</f>
        <v>Palásek Michal</v>
      </c>
      <c r="E17" s="43" t="s">
        <v>167</v>
      </c>
      <c r="F17" s="44" t="s">
        <v>167</v>
      </c>
      <c r="G17" s="44" t="s">
        <v>167</v>
      </c>
      <c r="H17" s="44"/>
      <c r="I17" s="61"/>
      <c r="J17" s="62">
        <f t="shared" si="0"/>
        <v>0</v>
      </c>
      <c r="K17" s="29" t="s">
        <v>6</v>
      </c>
      <c r="L17" s="30">
        <f t="shared" si="1"/>
        <v>3</v>
      </c>
      <c r="N17" s="54">
        <v>2</v>
      </c>
      <c r="O17" s="59" t="str">
        <f>'pavouk muži'!F42</f>
        <v>Opanasiuk Dmytro</v>
      </c>
      <c r="P17" s="60" t="s">
        <v>9</v>
      </c>
      <c r="Q17" s="71" t="str">
        <f>'pavouk muži'!F58</f>
        <v>Kašník Sebastián</v>
      </c>
      <c r="R17" s="68" t="s">
        <v>169</v>
      </c>
      <c r="S17" s="44" t="s">
        <v>170</v>
      </c>
      <c r="T17" s="44" t="s">
        <v>40</v>
      </c>
      <c r="U17" s="44" t="s">
        <v>40</v>
      </c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6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1</v>
      </c>
    </row>
    <row r="18" spans="1:25" ht="13.8" thickBot="1">
      <c r="N18" s="228" t="s">
        <v>25</v>
      </c>
      <c r="O18" s="228"/>
      <c r="P18" s="228"/>
      <c r="Q18" s="228"/>
      <c r="R18" s="229"/>
      <c r="S18" s="229"/>
      <c r="T18" s="229"/>
      <c r="U18" s="229"/>
      <c r="V18" s="229"/>
      <c r="W18" s="229"/>
      <c r="X18" s="229"/>
      <c r="Y18" s="229"/>
    </row>
    <row r="19" spans="1:25" ht="13.8" thickBot="1">
      <c r="N19" s="93">
        <v>1</v>
      </c>
      <c r="O19" s="94" t="str">
        <f>'pavouk muži'!G18</f>
        <v>Pokorný Adam</v>
      </c>
      <c r="P19" s="95" t="s">
        <v>9</v>
      </c>
      <c r="Q19" s="96" t="str">
        <f>'pavouk muži'!G50</f>
        <v>Opanasiuk Dmytro</v>
      </c>
      <c r="R19" s="97" t="s">
        <v>175</v>
      </c>
      <c r="S19" s="98" t="s">
        <v>175</v>
      </c>
      <c r="T19" s="98" t="s">
        <v>146</v>
      </c>
      <c r="U19" s="98" t="s">
        <v>178</v>
      </c>
      <c r="V19" s="99"/>
      <c r="W19" s="10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1</v>
      </c>
      <c r="X19" s="101" t="s">
        <v>6</v>
      </c>
      <c r="Y19" s="102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T11" sqref="T11"/>
    </sheetView>
  </sheetViews>
  <sheetFormatPr defaultColWidth="9.21875" defaultRowHeight="13.2"/>
  <cols>
    <col min="1" max="1" width="4.44140625" customWidth="1"/>
    <col min="2" max="2" width="18.77734375" customWidth="1"/>
    <col min="3" max="3" width="2.77734375" style="1" customWidth="1"/>
    <col min="4" max="4" width="18.77734375" customWidth="1"/>
    <col min="5" max="12" width="2.77734375" customWidth="1"/>
    <col min="13" max="13" width="3.77734375" customWidth="1"/>
    <col min="14" max="14" width="4.44140625" customWidth="1"/>
    <col min="15" max="15" width="18.77734375" customWidth="1"/>
    <col min="16" max="16" width="2.77734375" customWidth="1"/>
    <col min="17" max="17" width="18.77734375" customWidth="1"/>
    <col min="18" max="25" width="2.77734375" customWidth="1"/>
  </cols>
  <sheetData>
    <row r="1" spans="1:25" ht="13.8" thickBot="1">
      <c r="A1" s="229" t="s">
        <v>21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N1" s="229" t="s">
        <v>22</v>
      </c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</row>
    <row r="2" spans="1:25">
      <c r="A2" s="50">
        <v>1</v>
      </c>
      <c r="B2" s="51" t="str">
        <f>'pavouk ženy'!C3</f>
        <v>Glücková Lenka</v>
      </c>
      <c r="C2" s="52" t="s">
        <v>9</v>
      </c>
      <c r="D2" s="10" t="str">
        <f>'pavouk ženy'!C5</f>
        <v>------</v>
      </c>
      <c r="E2" s="40" t="s">
        <v>43</v>
      </c>
      <c r="F2" s="41" t="s">
        <v>43</v>
      </c>
      <c r="G2" s="41" t="s">
        <v>43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6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 ženy'!D4</f>
        <v>Glücková Lenka</v>
      </c>
      <c r="P2" s="52" t="s">
        <v>9</v>
      </c>
      <c r="Q2" s="10" t="str">
        <f>'pavouk ženy'!D8</f>
        <v>------</v>
      </c>
      <c r="R2" s="40" t="s">
        <v>43</v>
      </c>
      <c r="S2" s="41" t="s">
        <v>43</v>
      </c>
      <c r="T2" s="41" t="s">
        <v>43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3">
        <v>2</v>
      </c>
      <c r="B3" s="48" t="str">
        <f>'pavouk ženy'!C7</f>
        <v>------</v>
      </c>
      <c r="C3" s="49" t="s">
        <v>9</v>
      </c>
      <c r="D3" s="11" t="str">
        <f>'pavouk ženy'!C9</f>
        <v>------</v>
      </c>
      <c r="E3" s="42" t="s">
        <v>43</v>
      </c>
      <c r="F3" s="39" t="s">
        <v>43</v>
      </c>
      <c r="G3" s="39" t="s">
        <v>43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 ženy'!D12</f>
        <v>Solařová Květa</v>
      </c>
      <c r="P3" s="49" t="s">
        <v>9</v>
      </c>
      <c r="Q3" s="48" t="str">
        <f>'pavouk ženy'!D16</f>
        <v>Mazalová Veronika</v>
      </c>
      <c r="R3" s="42" t="s">
        <v>175</v>
      </c>
      <c r="S3" s="39" t="s">
        <v>183</v>
      </c>
      <c r="T3" s="39" t="s">
        <v>171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3">
        <v>3</v>
      </c>
      <c r="B4" s="48" t="str">
        <f>'pavouk ženy'!C11</f>
        <v>Solařová Květa</v>
      </c>
      <c r="C4" s="49" t="s">
        <v>9</v>
      </c>
      <c r="D4" s="11" t="str">
        <f>'pavouk ženy'!C13</f>
        <v>------</v>
      </c>
      <c r="E4" s="42" t="s">
        <v>43</v>
      </c>
      <c r="F4" s="39" t="s">
        <v>43</v>
      </c>
      <c r="G4" s="39" t="s">
        <v>43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6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 ženy'!D20</f>
        <v>Švestáková Sandra</v>
      </c>
      <c r="P4" s="49" t="s">
        <v>9</v>
      </c>
      <c r="Q4" s="11" t="str">
        <f>'pavouk ženy'!D24</f>
        <v>Zittová Radomíra</v>
      </c>
      <c r="R4" s="42" t="s">
        <v>40</v>
      </c>
      <c r="S4" s="39" t="s">
        <v>39</v>
      </c>
      <c r="T4" s="39" t="s">
        <v>117</v>
      </c>
      <c r="U4" s="39"/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6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8" thickBot="1">
      <c r="A5" s="53">
        <v>4</v>
      </c>
      <c r="B5" s="48" t="str">
        <f>'pavouk ženy'!C15</f>
        <v>------</v>
      </c>
      <c r="C5" s="49" t="s">
        <v>9</v>
      </c>
      <c r="D5" s="11" t="str">
        <f>'pavouk ženy'!C17</f>
        <v>Mazalová Veronika</v>
      </c>
      <c r="E5" s="42" t="s">
        <v>167</v>
      </c>
      <c r="F5" s="39" t="s">
        <v>167</v>
      </c>
      <c r="G5" s="39" t="s">
        <v>167</v>
      </c>
      <c r="H5" s="39"/>
      <c r="I5" s="58"/>
      <c r="J5" s="56">
        <f t="shared" si="0"/>
        <v>0</v>
      </c>
      <c r="K5" s="26" t="s">
        <v>6</v>
      </c>
      <c r="L5" s="27">
        <f t="shared" si="1"/>
        <v>3</v>
      </c>
      <c r="N5" s="54">
        <v>4</v>
      </c>
      <c r="O5" s="59" t="str">
        <f>'pavouk ženy'!D28</f>
        <v>------</v>
      </c>
      <c r="P5" s="60" t="s">
        <v>9</v>
      </c>
      <c r="Q5" s="12" t="str">
        <f>'pavouk ženy'!D32</f>
        <v>Skokanová Lenka</v>
      </c>
      <c r="R5" s="43" t="s">
        <v>167</v>
      </c>
      <c r="S5" s="44" t="s">
        <v>167</v>
      </c>
      <c r="T5" s="44" t="s">
        <v>167</v>
      </c>
      <c r="U5" s="44"/>
      <c r="V5" s="61"/>
      <c r="W5" s="62">
        <f t="shared" si="2"/>
        <v>0</v>
      </c>
      <c r="X5" s="29" t="s">
        <v>6</v>
      </c>
      <c r="Y5" s="30">
        <f t="shared" si="3"/>
        <v>3</v>
      </c>
    </row>
    <row r="6" spans="1:25" ht="13.8" thickBot="1">
      <c r="A6" s="53">
        <v>5</v>
      </c>
      <c r="B6" s="48" t="str">
        <f>'pavouk ženy'!C19</f>
        <v>Švestáková Sandra</v>
      </c>
      <c r="C6" s="49" t="s">
        <v>9</v>
      </c>
      <c r="D6" s="11" t="str">
        <f>'pavouk ženy'!C21</f>
        <v>------</v>
      </c>
      <c r="E6" s="42" t="s">
        <v>43</v>
      </c>
      <c r="F6" s="39" t="s">
        <v>43</v>
      </c>
      <c r="G6" s="39" t="s">
        <v>43</v>
      </c>
      <c r="H6" s="39"/>
      <c r="I6" s="58"/>
      <c r="J6" s="56">
        <f t="shared" si="0"/>
        <v>3</v>
      </c>
      <c r="K6" s="26" t="s">
        <v>6</v>
      </c>
      <c r="L6" s="27">
        <f t="shared" si="1"/>
        <v>0</v>
      </c>
      <c r="N6" s="228" t="s">
        <v>23</v>
      </c>
      <c r="O6" s="228"/>
      <c r="P6" s="228"/>
      <c r="Q6" s="228"/>
      <c r="R6" s="229"/>
      <c r="S6" s="229"/>
      <c r="T6" s="229"/>
      <c r="U6" s="229"/>
      <c r="V6" s="229"/>
      <c r="W6" s="229"/>
      <c r="X6" s="229"/>
      <c r="Y6" s="229"/>
    </row>
    <row r="7" spans="1:25">
      <c r="A7" s="53">
        <v>6</v>
      </c>
      <c r="B7" s="48" t="str">
        <f>'pavouk ženy'!C23</f>
        <v>------</v>
      </c>
      <c r="C7" s="49" t="s">
        <v>9</v>
      </c>
      <c r="D7" s="11" t="str">
        <f>'pavouk ženy'!C25</f>
        <v>Zittová Radomíra</v>
      </c>
      <c r="E7" s="42" t="s">
        <v>167</v>
      </c>
      <c r="F7" s="39" t="s">
        <v>167</v>
      </c>
      <c r="G7" s="39" t="s">
        <v>167</v>
      </c>
      <c r="H7" s="39"/>
      <c r="I7" s="58"/>
      <c r="J7" s="56">
        <f t="shared" si="0"/>
        <v>0</v>
      </c>
      <c r="K7" s="26" t="s">
        <v>6</v>
      </c>
      <c r="L7" s="27">
        <f t="shared" si="1"/>
        <v>3</v>
      </c>
      <c r="N7" s="50">
        <v>1</v>
      </c>
      <c r="O7" s="51" t="str">
        <f>'pavouk ženy'!E6</f>
        <v>Glücková Lenka</v>
      </c>
      <c r="P7" s="52" t="s">
        <v>9</v>
      </c>
      <c r="Q7" s="69" t="str">
        <f>'pavouk ženy'!E14</f>
        <v>Mazalová Veronika</v>
      </c>
      <c r="R7" s="66" t="s">
        <v>147</v>
      </c>
      <c r="S7" s="41" t="s">
        <v>39</v>
      </c>
      <c r="T7" s="41" t="s">
        <v>147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6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8" thickBot="1">
      <c r="A8" s="53">
        <v>7</v>
      </c>
      <c r="B8" s="48" t="str">
        <f>'pavouk ženy'!C27</f>
        <v>------</v>
      </c>
      <c r="C8" s="49" t="s">
        <v>9</v>
      </c>
      <c r="D8" s="11" t="str">
        <f>'pavouk ženy'!C29</f>
        <v>------</v>
      </c>
      <c r="E8" s="42" t="s">
        <v>43</v>
      </c>
      <c r="F8" s="39" t="s">
        <v>43</v>
      </c>
      <c r="G8" s="39" t="s">
        <v>43</v>
      </c>
      <c r="H8" s="39"/>
      <c r="I8" s="58"/>
      <c r="J8" s="56">
        <f t="shared" si="0"/>
        <v>3</v>
      </c>
      <c r="K8" s="26" t="s">
        <v>6</v>
      </c>
      <c r="L8" s="27">
        <f t="shared" si="1"/>
        <v>0</v>
      </c>
      <c r="N8" s="54">
        <v>2</v>
      </c>
      <c r="O8" s="59" t="str">
        <f>'pavouk ženy'!E22</f>
        <v>Švestáková Sandra</v>
      </c>
      <c r="P8" s="60" t="s">
        <v>9</v>
      </c>
      <c r="Q8" s="71" t="str">
        <f>'pavouk ženy'!E30</f>
        <v>Skokanová Lenka</v>
      </c>
      <c r="R8" s="68" t="s">
        <v>115</v>
      </c>
      <c r="S8" s="44" t="s">
        <v>40</v>
      </c>
      <c r="T8" s="44" t="s">
        <v>175</v>
      </c>
      <c r="U8" s="44" t="s">
        <v>169</v>
      </c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6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1</v>
      </c>
    </row>
    <row r="9" spans="1:25" ht="13.8" thickBot="1">
      <c r="A9" s="54">
        <v>8</v>
      </c>
      <c r="B9" s="59" t="str">
        <f>'pavouk ženy'!C31</f>
        <v>------</v>
      </c>
      <c r="C9" s="60" t="s">
        <v>9</v>
      </c>
      <c r="D9" s="12" t="str">
        <f>'pavouk ženy'!C33</f>
        <v>Skokanová Lenka</v>
      </c>
      <c r="E9" s="43" t="s">
        <v>167</v>
      </c>
      <c r="F9" s="44" t="s">
        <v>167</v>
      </c>
      <c r="G9" s="44" t="s">
        <v>167</v>
      </c>
      <c r="H9" s="44"/>
      <c r="I9" s="61"/>
      <c r="J9" s="62">
        <f t="shared" si="0"/>
        <v>0</v>
      </c>
      <c r="K9" s="29" t="s">
        <v>6</v>
      </c>
      <c r="L9" s="30">
        <f t="shared" si="1"/>
        <v>3</v>
      </c>
      <c r="N9" s="228" t="s">
        <v>37</v>
      </c>
      <c r="O9" s="228"/>
      <c r="P9" s="228"/>
      <c r="Q9" s="228"/>
      <c r="R9" s="229"/>
      <c r="S9" s="229"/>
      <c r="T9" s="229"/>
      <c r="U9" s="229"/>
      <c r="V9" s="229"/>
      <c r="W9" s="229"/>
      <c r="X9" s="229"/>
      <c r="Y9" s="229"/>
    </row>
    <row r="10" spans="1:25" ht="13.8" thickBot="1">
      <c r="N10" s="93">
        <v>1</v>
      </c>
      <c r="O10" s="94" t="str">
        <f>'pavouk ženy'!F10</f>
        <v>Glücková Lenka</v>
      </c>
      <c r="P10" s="95" t="s">
        <v>9</v>
      </c>
      <c r="Q10" s="96" t="str">
        <f>'pavouk ženy'!F26</f>
        <v>Švestáková Sandra</v>
      </c>
      <c r="R10" s="97" t="s">
        <v>116</v>
      </c>
      <c r="S10" s="98" t="s">
        <v>39</v>
      </c>
      <c r="T10" s="98" t="s">
        <v>169</v>
      </c>
      <c r="U10" s="98"/>
      <c r="V10" s="99"/>
      <c r="W10" s="100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01" t="s">
        <v>6</v>
      </c>
      <c r="Y10" s="102">
        <f>IF(AND(LEN(R10)&gt;0,MID(R10,1,1)="-"),"1","0")+IF(AND(LEN(S10)&gt;0,MID(S10,1,1)="-"),"1","0")+IF(AND(LEN(T10)&gt;0,MID(T10,1,1)="-"),"1","0")+IF(AND(LEN(U10)&gt;0,MID(U10,1,1)="-"),"1","0")+IF(AND(LEN(V10)&gt;0,MID(V10,1,1)="-"),"1","0")</f>
        <v>0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4</vt:i4>
      </vt:variant>
    </vt:vector>
  </HeadingPairs>
  <TitlesOfParts>
    <vt:vector size="15" baseType="lpstr">
      <vt:lpstr>návod</vt:lpstr>
      <vt:lpstr>skupiny</vt:lpstr>
      <vt:lpstr>pavouk muži</vt:lpstr>
      <vt:lpstr>pavouk ženy</vt:lpstr>
      <vt:lpstr>čtyřhra muži a ženy</vt:lpstr>
      <vt:lpstr>čtyřhra mix</vt:lpstr>
      <vt:lpstr>seznam</vt:lpstr>
      <vt:lpstr>záp muži</vt:lpstr>
      <vt:lpstr>záp ženy</vt:lpstr>
      <vt:lpstr>záp čtyřhra mužů</vt:lpstr>
      <vt:lpstr>záp mix</vt:lpstr>
      <vt:lpstr>'čtyřhra mix'!Oblast_tisku</vt:lpstr>
      <vt:lpstr>'pavouk muži'!Oblast_tisku</vt:lpstr>
      <vt:lpstr>'pavouk ženy'!Oblast_tisku</vt:lpstr>
      <vt:lpstr>skupiny!Oblast_tisku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Dell</cp:lastModifiedBy>
  <cp:lastPrinted>2023-10-14T11:22:55Z</cp:lastPrinted>
  <dcterms:created xsi:type="dcterms:W3CDTF">2003-12-23T23:27:09Z</dcterms:created>
  <dcterms:modified xsi:type="dcterms:W3CDTF">2024-01-28T22:12:03Z</dcterms:modified>
</cp:coreProperties>
</file>